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5480" windowHeight="11640" activeTab="1"/>
  </bookViews>
  <sheets>
    <sheet name="price list-Eng" sheetId="1" r:id="rId1"/>
    <sheet name="price list" sheetId="2" r:id="rId2"/>
    <sheet name="price list- details" sheetId="3" r:id="rId3"/>
  </sheets>
  <definedNames/>
  <calcPr fullCalcOnLoad="1"/>
</workbook>
</file>

<file path=xl/sharedStrings.xml><?xml version="1.0" encoding="utf-8"?>
<sst xmlns="http://schemas.openxmlformats.org/spreadsheetml/2006/main" count="306" uniqueCount="146">
  <si>
    <t>№</t>
  </si>
  <si>
    <t>Етаж</t>
  </si>
  <si>
    <t>Имот</t>
  </si>
  <si>
    <t>Застр.площ</t>
  </si>
  <si>
    <t xml:space="preserve">Мазе </t>
  </si>
  <si>
    <t>Площ тераси</t>
  </si>
  <si>
    <t xml:space="preserve">КИД </t>
  </si>
  <si>
    <t>Ид.ч.</t>
  </si>
  <si>
    <t>Обща площ</t>
  </si>
  <si>
    <t>Общо</t>
  </si>
  <si>
    <t>І и ІІ п.п.етажи</t>
  </si>
  <si>
    <t>в %</t>
  </si>
  <si>
    <t>с мазе</t>
  </si>
  <si>
    <t>с тераси</t>
  </si>
  <si>
    <t>F1 /кв.м./</t>
  </si>
  <si>
    <t>F2 /кв.м./</t>
  </si>
  <si>
    <t>F3 /кв.м./</t>
  </si>
  <si>
    <t>F4 /кв.м./</t>
  </si>
  <si>
    <t>F1+F4</t>
  </si>
  <si>
    <t>F1+F2+F4</t>
  </si>
  <si>
    <t>F1+F2+F3+F4</t>
  </si>
  <si>
    <t>партер</t>
  </si>
  <si>
    <t>първи</t>
  </si>
  <si>
    <t>втори</t>
  </si>
  <si>
    <t>трети</t>
  </si>
  <si>
    <t>четвърти</t>
  </si>
  <si>
    <t>сутерен</t>
  </si>
  <si>
    <t>Магазин № 1</t>
  </si>
  <si>
    <t>Магазин № 2</t>
  </si>
  <si>
    <t xml:space="preserve">І и ІІподпокривен </t>
  </si>
  <si>
    <t>№ 1</t>
  </si>
  <si>
    <t>№ 2</t>
  </si>
  <si>
    <t>№ 3</t>
  </si>
  <si>
    <t>№ 4</t>
  </si>
  <si>
    <t>№ 5</t>
  </si>
  <si>
    <t>№ 6</t>
  </si>
  <si>
    <t xml:space="preserve">                                                                           ПЛОЩОРАЗПРЕДЕЛЕНИЕ</t>
  </si>
  <si>
    <t>ІІІ. Надземни паркоместа</t>
  </si>
  <si>
    <t>Надземно паркомясто № 1</t>
  </si>
  <si>
    <t>Надземно паркомясто № 2</t>
  </si>
  <si>
    <t>Надземно паркомясто № 3</t>
  </si>
  <si>
    <t>Надземно паркомясто № 4</t>
  </si>
  <si>
    <t xml:space="preserve">                                   Жилищна сграда в УПИ Х -501, кв.21, местност "Изток-юг" гр. София</t>
  </si>
  <si>
    <t xml:space="preserve">                                                                      ЖИЛИЩНА РЕЗИДЕНЦИЯ "БЕЛЛА"</t>
  </si>
  <si>
    <t xml:space="preserve">ФАЗА : ИЗГОТВЕН  ИДЕЕН ПРОЕКТ </t>
  </si>
  <si>
    <t>І. Жилищна резиденция  "БЕЛЛА"</t>
  </si>
  <si>
    <t>партер и сутерен</t>
  </si>
  <si>
    <t>Магазин № 3</t>
  </si>
  <si>
    <t>Апартамент № 2 "Царица Теодора"</t>
  </si>
  <si>
    <t>Апартамент № 3 "Царица Десислава"</t>
  </si>
  <si>
    <t>Ателие № 1 "Царица Клементина"</t>
  </si>
  <si>
    <t>Покривна тераса</t>
  </si>
  <si>
    <t>Апартамент № 4 "Царица Анна"</t>
  </si>
  <si>
    <t>Апартамент № 6 "Царица Йоанна"</t>
  </si>
  <si>
    <t>Апартамент №-1 "Царица Ирина"</t>
  </si>
  <si>
    <t>Апартамент № 7 "Царица Мария"</t>
  </si>
  <si>
    <t>РЗП на жилищна резиденция "БЕЛЛА":</t>
  </si>
  <si>
    <t>Подземно паркомясто №1</t>
  </si>
  <si>
    <t>Подземно паркомясто №2</t>
  </si>
  <si>
    <t>Подземно паркомясто №3</t>
  </si>
  <si>
    <t>Подземно паркомясто №4</t>
  </si>
  <si>
    <t>Подземно паркомясто №5</t>
  </si>
  <si>
    <t>Подземно паркомясто №6</t>
  </si>
  <si>
    <t>Подземно паркомясто №7</t>
  </si>
  <si>
    <t>РЗП на подземни гаражи</t>
  </si>
  <si>
    <t>РЗП на жилищната резиденция с подземни гаражи:</t>
  </si>
  <si>
    <t>ІІ. Подземни гаражи и паркоместа</t>
  </si>
  <si>
    <t>партер-вътрешен двор</t>
  </si>
  <si>
    <t>РЗП за открити паркоместа</t>
  </si>
  <si>
    <t>ОБЩО РЗП ЗА ЖИЛИЩНА РЕЗИДЕНЦИЯ "БЕЛЛА"</t>
  </si>
  <si>
    <t>резервиран</t>
  </si>
  <si>
    <t>Стойност</t>
  </si>
  <si>
    <t>Цена на</t>
  </si>
  <si>
    <t>кв.м.</t>
  </si>
  <si>
    <t>Апартамент № 5 "Царица Мария Луиза"</t>
  </si>
  <si>
    <t>Статус</t>
  </si>
  <si>
    <t>Описание</t>
  </si>
  <si>
    <t>Изложение</t>
  </si>
  <si>
    <t>югоизток</t>
  </si>
  <si>
    <t>югоизток и югозапад</t>
  </si>
  <si>
    <t>югозапад</t>
  </si>
  <si>
    <t xml:space="preserve">североизток и  югоизток </t>
  </si>
  <si>
    <t>североизток, северозапад, югозапад и югоизток</t>
  </si>
  <si>
    <r>
      <t>На партер</t>
    </r>
    <r>
      <rPr>
        <sz val="8"/>
        <rFont val="Arial"/>
        <family val="2"/>
      </rPr>
      <t xml:space="preserve">- Търговско помещение, кабинет, склад  и стълба към </t>
    </r>
    <r>
      <rPr>
        <b/>
        <sz val="8"/>
        <rFont val="Arial"/>
        <family val="2"/>
      </rPr>
      <t>Сутерен</t>
    </r>
    <r>
      <rPr>
        <sz val="8"/>
        <rFont val="Arial"/>
        <family val="2"/>
      </rPr>
      <t>-  общо помещение, предверие към санитарен възел и санитарен възел</t>
    </r>
  </si>
  <si>
    <r>
      <t>На партер</t>
    </r>
    <r>
      <rPr>
        <sz val="8"/>
        <rFont val="Arial"/>
        <family val="2"/>
      </rPr>
      <t xml:space="preserve">- Търговско помещение  и стълба към </t>
    </r>
    <r>
      <rPr>
        <b/>
        <sz val="8"/>
        <rFont val="Arial"/>
        <family val="2"/>
      </rPr>
      <t>Сутерен</t>
    </r>
    <r>
      <rPr>
        <sz val="8"/>
        <rFont val="Arial"/>
        <family val="2"/>
      </rPr>
      <t>-  общо помещение, предверие към санитарен възел и санитарен възел</t>
    </r>
  </si>
  <si>
    <r>
      <t xml:space="preserve">Търговско помещение, </t>
    </r>
    <r>
      <rPr>
        <sz val="8"/>
        <rFont val="Arial"/>
        <family val="2"/>
      </rPr>
      <t xml:space="preserve"> предверие към санитарен възел и санитарен възел</t>
    </r>
  </si>
  <si>
    <t>Кухненски бокс с трапезария и дневна,три спални, предверие към баня с тоалетна, две бани с тоалетни, тоалетна, коридор и две тераси.</t>
  </si>
  <si>
    <t>Кухненски бокс с трапезария и дневна, две спални, баня с тоалетна, тоалетна, коридор и тераса.</t>
  </si>
  <si>
    <t>Кухненски бокс с трапезария и дневна,три спални, предверие към баня с тоалетна, две бани с тоалетни, тоалетна, два коридора и тераса.</t>
  </si>
  <si>
    <t>Кухненски бокс с трапезария и дневна, две спални, баня с тоалетна, тоалетна, коридор и три тераси.</t>
  </si>
  <si>
    <t>IПП - Кухненски бокс с трапезария и дневна, предверие към тоалетна, тоалетна, две тераси и стълба към IIПП - будоар, спалня, баня с тоалетна и две тераси</t>
  </si>
  <si>
    <t xml:space="preserve">І и ІІ подпокривен </t>
  </si>
  <si>
    <t>Stage: Idea Project</t>
  </si>
  <si>
    <t xml:space="preserve">                                                                           PRICE LIST</t>
  </si>
  <si>
    <t xml:space="preserve">                                                                      RESIDENTIAL BUILDING BELLA</t>
  </si>
  <si>
    <t>Floor</t>
  </si>
  <si>
    <t>Property</t>
  </si>
  <si>
    <t>ground</t>
  </si>
  <si>
    <t>Shop № 1</t>
  </si>
  <si>
    <t>underground and ground fllor</t>
  </si>
  <si>
    <t>Shop № 2</t>
  </si>
  <si>
    <t>Shop № 3</t>
  </si>
  <si>
    <t>First</t>
  </si>
  <si>
    <t>Second</t>
  </si>
  <si>
    <t>Third</t>
  </si>
  <si>
    <t>Forth</t>
  </si>
  <si>
    <t>І &amp; ІІ roof level</t>
  </si>
  <si>
    <t>Roof Terrace</t>
  </si>
  <si>
    <t>Apartment №-1</t>
  </si>
  <si>
    <t xml:space="preserve">Apartment № 2 </t>
  </si>
  <si>
    <t xml:space="preserve">Apartment № 3 </t>
  </si>
  <si>
    <t xml:space="preserve">Apartment № 4 </t>
  </si>
  <si>
    <t xml:space="preserve">Apartment № 5 </t>
  </si>
  <si>
    <t xml:space="preserve">Apartment № 6 </t>
  </si>
  <si>
    <t xml:space="preserve">Apartment № 7 </t>
  </si>
  <si>
    <t xml:space="preserve">Studio № 1 </t>
  </si>
  <si>
    <t>Build-up Area</t>
  </si>
  <si>
    <t>Basement</t>
  </si>
  <si>
    <t>Roof balconies</t>
  </si>
  <si>
    <t>Common parts</t>
  </si>
  <si>
    <t>in %</t>
  </si>
  <si>
    <t>Total Area</t>
  </si>
  <si>
    <t xml:space="preserve">Total </t>
  </si>
  <si>
    <t>with basement</t>
  </si>
  <si>
    <t>Total</t>
  </si>
  <si>
    <t>with balconies</t>
  </si>
  <si>
    <t>Price</t>
  </si>
  <si>
    <t>sq.m.</t>
  </si>
  <si>
    <t>Total Price</t>
  </si>
  <si>
    <t>Status</t>
  </si>
  <si>
    <t>reserved</t>
  </si>
  <si>
    <t>underground</t>
  </si>
  <si>
    <t>Parking Place №1</t>
  </si>
  <si>
    <t>Parking Place №2</t>
  </si>
  <si>
    <t>Parking Place №3</t>
  </si>
  <si>
    <t>Parking Place №4</t>
  </si>
  <si>
    <t>Parking Place №5</t>
  </si>
  <si>
    <t>Parking Place №6</t>
  </si>
  <si>
    <t>Parking Place №7</t>
  </si>
  <si>
    <t>ІІ. Underground parking places</t>
  </si>
  <si>
    <t>ІІІ. Ground parking places</t>
  </si>
  <si>
    <t>in the back yard</t>
  </si>
  <si>
    <t>Ground parking place № 1</t>
  </si>
  <si>
    <t>Ground parking place № 2</t>
  </si>
  <si>
    <t>Ground parking place № 3</t>
  </si>
  <si>
    <t>Ground parking place № 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</si>
</sst>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2" fontId="2" fillId="3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4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164" fontId="2" fillId="3" borderId="3" xfId="0" applyNumberFormat="1" applyFont="1" applyFill="1" applyBorder="1" applyAlignment="1">
      <alignment/>
    </xf>
    <xf numFmtId="2" fontId="2" fillId="0" borderId="3" xfId="0" applyNumberFormat="1" applyFont="1" applyBorder="1" applyAlignment="1">
      <alignment/>
    </xf>
    <xf numFmtId="2" fontId="4" fillId="2" borderId="4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/>
    </xf>
    <xf numFmtId="2" fontId="4" fillId="4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/>
    </xf>
    <xf numFmtId="2" fontId="4" fillId="2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2" fontId="4" fillId="5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4" fillId="2" borderId="11" xfId="0" applyNumberFormat="1" applyFont="1" applyFill="1" applyBorder="1" applyAlignment="1">
      <alignment/>
    </xf>
    <xf numFmtId="2" fontId="4" fillId="4" borderId="12" xfId="0" applyNumberFormat="1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2" fontId="4" fillId="5" borderId="12" xfId="0" applyNumberFormat="1" applyFont="1" applyFill="1" applyBorder="1" applyAlignment="1">
      <alignment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2" fontId="4" fillId="4" borderId="16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/>
    </xf>
    <xf numFmtId="2" fontId="4" fillId="2" borderId="18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4" fillId="4" borderId="20" xfId="0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/>
    </xf>
    <xf numFmtId="2" fontId="4" fillId="2" borderId="19" xfId="0" applyNumberFormat="1" applyFont="1" applyFill="1" applyBorder="1" applyAlignment="1">
      <alignment/>
    </xf>
    <xf numFmtId="2" fontId="4" fillId="4" borderId="23" xfId="0" applyNumberFormat="1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2" fontId="4" fillId="2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4" fillId="2" borderId="21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vertical="center" wrapText="1"/>
    </xf>
    <xf numFmtId="1" fontId="2" fillId="2" borderId="1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/>
    </xf>
    <xf numFmtId="0" fontId="4" fillId="2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4" fillId="4" borderId="9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O19" sqref="O19"/>
    </sheetView>
  </sheetViews>
  <sheetFormatPr defaultColWidth="9.140625" defaultRowHeight="12.75"/>
  <cols>
    <col min="1" max="1" width="4.28125" style="6" customWidth="1"/>
    <col min="2" max="2" width="11.00390625" style="6" customWidth="1"/>
    <col min="3" max="3" width="21.00390625" style="6" customWidth="1"/>
    <col min="4" max="4" width="9.57421875" style="6" customWidth="1"/>
    <col min="5" max="5" width="5.7109375" style="6" customWidth="1"/>
    <col min="6" max="6" width="7.7109375" style="6" customWidth="1"/>
    <col min="7" max="7" width="11.140625" style="6" customWidth="1"/>
    <col min="8" max="8" width="6.8515625" style="6" customWidth="1"/>
    <col min="9" max="9" width="7.7109375" style="6" customWidth="1"/>
    <col min="10" max="10" width="7.140625" style="6" customWidth="1"/>
    <col min="11" max="11" width="8.8515625" style="6" customWidth="1"/>
    <col min="12" max="12" width="10.28125" style="6" customWidth="1"/>
    <col min="13" max="14" width="8.421875" style="6" customWidth="1"/>
    <col min="15" max="15" width="9.28125" style="6" customWidth="1"/>
    <col min="16" max="16384" width="9.140625" style="6" customWidth="1"/>
  </cols>
  <sheetData>
    <row r="1" spans="1:15" ht="15.75">
      <c r="A1" s="131" t="s">
        <v>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62"/>
      <c r="N1" s="62"/>
      <c r="O1" s="62"/>
    </row>
    <row r="2" spans="1:15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63"/>
      <c r="N2" s="63"/>
      <c r="O2" s="63"/>
    </row>
    <row r="3" spans="1:15" ht="19.5" customHeight="1" thickBot="1">
      <c r="A3" s="133" t="s">
        <v>94</v>
      </c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2"/>
      <c r="M3" s="2"/>
      <c r="N3" s="2"/>
      <c r="O3" s="2"/>
    </row>
    <row r="4" spans="1:15" ht="15.75" customHeight="1" thickBot="1" thickTop="1">
      <c r="A4" s="7"/>
      <c r="C4" s="111" t="s">
        <v>92</v>
      </c>
      <c r="H4" s="7"/>
      <c r="I4" s="8"/>
      <c r="K4" s="8"/>
      <c r="L4" s="8"/>
      <c r="M4" s="86"/>
      <c r="N4" s="86"/>
      <c r="O4" s="86"/>
    </row>
    <row r="5" spans="1:15" ht="12" thickTop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78"/>
      <c r="N5" s="78"/>
      <c r="O5" s="85"/>
    </row>
    <row r="6" spans="1:15" s="1" customFormat="1" ht="31.5" customHeight="1">
      <c r="A6" s="130" t="s">
        <v>0</v>
      </c>
      <c r="B6" s="130" t="s">
        <v>95</v>
      </c>
      <c r="C6" s="130" t="s">
        <v>96</v>
      </c>
      <c r="D6" s="3" t="s">
        <v>116</v>
      </c>
      <c r="E6" s="3" t="s">
        <v>117</v>
      </c>
      <c r="F6" s="3" t="s">
        <v>117</v>
      </c>
      <c r="G6" s="3" t="s">
        <v>118</v>
      </c>
      <c r="H6" s="3" t="s">
        <v>119</v>
      </c>
      <c r="I6" s="3" t="s">
        <v>119</v>
      </c>
      <c r="J6" s="130" t="s">
        <v>121</v>
      </c>
      <c r="K6" s="3" t="s">
        <v>122</v>
      </c>
      <c r="L6" s="64" t="s">
        <v>124</v>
      </c>
      <c r="M6" s="64" t="s">
        <v>126</v>
      </c>
      <c r="N6" s="64" t="s">
        <v>128</v>
      </c>
      <c r="O6" s="3" t="s">
        <v>129</v>
      </c>
    </row>
    <row r="7" spans="1:15" s="1" customFormat="1" ht="21" customHeight="1">
      <c r="A7" s="130"/>
      <c r="B7" s="130"/>
      <c r="C7" s="130"/>
      <c r="D7" s="3"/>
      <c r="E7" s="3"/>
      <c r="F7" s="3"/>
      <c r="G7" s="3"/>
      <c r="H7" s="3" t="s">
        <v>120</v>
      </c>
      <c r="I7" s="3"/>
      <c r="J7" s="130"/>
      <c r="K7" s="3" t="s">
        <v>123</v>
      </c>
      <c r="L7" s="64" t="s">
        <v>125</v>
      </c>
      <c r="M7" s="64" t="s">
        <v>127</v>
      </c>
      <c r="N7" s="64"/>
      <c r="O7" s="3"/>
    </row>
    <row r="8" spans="1:15" s="1" customFormat="1" ht="11.25" customHeight="1">
      <c r="A8" s="130"/>
      <c r="B8" s="130"/>
      <c r="C8" s="130"/>
      <c r="D8" s="3" t="s">
        <v>14</v>
      </c>
      <c r="E8" s="3" t="s">
        <v>0</v>
      </c>
      <c r="F8" s="3" t="s">
        <v>15</v>
      </c>
      <c r="G8" s="3" t="s">
        <v>16</v>
      </c>
      <c r="H8" s="3"/>
      <c r="I8" s="3" t="s">
        <v>17</v>
      </c>
      <c r="J8" s="3" t="s">
        <v>18</v>
      </c>
      <c r="K8" s="3" t="s">
        <v>19</v>
      </c>
      <c r="L8" s="64" t="s">
        <v>20</v>
      </c>
      <c r="M8" s="64"/>
      <c r="N8" s="64"/>
      <c r="O8" s="3"/>
    </row>
    <row r="9" spans="1:15" ht="11.25">
      <c r="A9" s="4">
        <v>1</v>
      </c>
      <c r="B9" s="96" t="s">
        <v>97</v>
      </c>
      <c r="C9" s="10" t="s">
        <v>98</v>
      </c>
      <c r="D9" s="11">
        <v>58.5</v>
      </c>
      <c r="E9" s="4"/>
      <c r="F9" s="12"/>
      <c r="G9" s="12"/>
      <c r="H9" s="13">
        <f aca="true" t="shared" si="0" ref="H9:H20">SUM(D9/1593.2)*100</f>
        <v>3.6718553853878984</v>
      </c>
      <c r="I9" s="14">
        <f aca="true" t="shared" si="1" ref="I9:I20">SUM(H9*268.8)/100</f>
        <v>9.869947275922671</v>
      </c>
      <c r="J9" s="14">
        <f aca="true" t="shared" si="2" ref="J9:J20">SUM(D9+I9)</f>
        <v>68.36994727592267</v>
      </c>
      <c r="K9" s="14">
        <f aca="true" t="shared" si="3" ref="K9:K20">SUM(D9+F9+I9)</f>
        <v>68.36994727592267</v>
      </c>
      <c r="L9" s="65">
        <f aca="true" t="shared" si="4" ref="L9:L20">SUM(K9+G9)</f>
        <v>68.36994727592267</v>
      </c>
      <c r="M9" s="65">
        <v>3300</v>
      </c>
      <c r="N9" s="95">
        <f>(K9*M9)</f>
        <v>225620.8260105448</v>
      </c>
      <c r="O9" s="14" t="s">
        <v>130</v>
      </c>
    </row>
    <row r="10" spans="1:15" s="20" customFormat="1" ht="33.75">
      <c r="A10" s="15">
        <v>2</v>
      </c>
      <c r="B10" s="97" t="s">
        <v>99</v>
      </c>
      <c r="C10" s="16" t="s">
        <v>100</v>
      </c>
      <c r="D10" s="17">
        <v>112.9</v>
      </c>
      <c r="E10" s="18"/>
      <c r="F10" s="19"/>
      <c r="G10" s="19"/>
      <c r="H10" s="13">
        <f t="shared" si="0"/>
        <v>7.086367060005022</v>
      </c>
      <c r="I10" s="14">
        <f t="shared" si="1"/>
        <v>19.0481546572935</v>
      </c>
      <c r="J10" s="14">
        <f t="shared" si="2"/>
        <v>131.94815465729351</v>
      </c>
      <c r="K10" s="14">
        <f t="shared" si="3"/>
        <v>131.94815465729351</v>
      </c>
      <c r="L10" s="65">
        <f t="shared" si="4"/>
        <v>131.94815465729351</v>
      </c>
      <c r="M10" s="65">
        <v>2800</v>
      </c>
      <c r="N10" s="95">
        <f>(K10*M10)</f>
        <v>369454.8330404218</v>
      </c>
      <c r="O10" s="14"/>
    </row>
    <row r="11" spans="1:15" ht="33.75">
      <c r="A11" s="4">
        <v>3</v>
      </c>
      <c r="B11" s="97" t="s">
        <v>99</v>
      </c>
      <c r="C11" s="10" t="s">
        <v>101</v>
      </c>
      <c r="D11" s="11">
        <v>140.1</v>
      </c>
      <c r="E11" s="21"/>
      <c r="F11" s="12"/>
      <c r="G11" s="12"/>
      <c r="H11" s="13">
        <f t="shared" si="0"/>
        <v>8.793622897313583</v>
      </c>
      <c r="I11" s="14">
        <f t="shared" si="1"/>
        <v>23.63725834797891</v>
      </c>
      <c r="J11" s="14">
        <f t="shared" si="2"/>
        <v>163.7372583479789</v>
      </c>
      <c r="K11" s="14">
        <f t="shared" si="3"/>
        <v>163.7372583479789</v>
      </c>
      <c r="L11" s="65">
        <f t="shared" si="4"/>
        <v>163.7372583479789</v>
      </c>
      <c r="M11" s="65">
        <v>2800</v>
      </c>
      <c r="N11" s="95">
        <f>(K11*M11)</f>
        <v>458464.3233743409</v>
      </c>
      <c r="O11" s="14"/>
    </row>
    <row r="12" spans="1:15" ht="11.25">
      <c r="A12" s="4">
        <v>4</v>
      </c>
      <c r="B12" s="98" t="s">
        <v>102</v>
      </c>
      <c r="C12" s="101" t="s">
        <v>108</v>
      </c>
      <c r="D12" s="11">
        <v>169.3</v>
      </c>
      <c r="E12" s="22" t="s">
        <v>30</v>
      </c>
      <c r="F12" s="11">
        <v>5.2</v>
      </c>
      <c r="G12" s="12"/>
      <c r="H12" s="13">
        <f t="shared" si="0"/>
        <v>10.626412252071303</v>
      </c>
      <c r="I12" s="14">
        <f t="shared" si="1"/>
        <v>28.563796133567664</v>
      </c>
      <c r="J12" s="14">
        <f t="shared" si="2"/>
        <v>197.8637961335677</v>
      </c>
      <c r="K12" s="14">
        <f t="shared" si="3"/>
        <v>203.06379613356768</v>
      </c>
      <c r="L12" s="65">
        <f t="shared" si="4"/>
        <v>203.06379613356768</v>
      </c>
      <c r="M12" s="65">
        <v>2800</v>
      </c>
      <c r="N12" s="95">
        <f aca="true" t="shared" si="5" ref="N12:N18">(J12*M12)</f>
        <v>554018.6291739895</v>
      </c>
      <c r="O12" s="14"/>
    </row>
    <row r="13" spans="1:15" ht="11.25">
      <c r="A13" s="4">
        <v>5</v>
      </c>
      <c r="B13" s="97" t="s">
        <v>102</v>
      </c>
      <c r="C13" s="102" t="s">
        <v>109</v>
      </c>
      <c r="D13" s="11">
        <v>100.2</v>
      </c>
      <c r="E13" s="22" t="s">
        <v>31</v>
      </c>
      <c r="F13" s="11">
        <v>5.2</v>
      </c>
      <c r="G13" s="12"/>
      <c r="H13" s="13">
        <f t="shared" si="0"/>
        <v>6.289229224202862</v>
      </c>
      <c r="I13" s="14">
        <f t="shared" si="1"/>
        <v>16.905448154657293</v>
      </c>
      <c r="J13" s="14">
        <f t="shared" si="2"/>
        <v>117.1054481546573</v>
      </c>
      <c r="K13" s="14">
        <f t="shared" si="3"/>
        <v>122.3054481546573</v>
      </c>
      <c r="L13" s="65">
        <f t="shared" si="4"/>
        <v>122.3054481546573</v>
      </c>
      <c r="M13" s="65">
        <v>2800</v>
      </c>
      <c r="N13" s="95">
        <f t="shared" si="5"/>
        <v>327895.2548330404</v>
      </c>
      <c r="O13" s="14"/>
    </row>
    <row r="14" spans="1:15" ht="11.25">
      <c r="A14" s="4">
        <v>6</v>
      </c>
      <c r="B14" s="98" t="s">
        <v>103</v>
      </c>
      <c r="C14" s="103" t="s">
        <v>110</v>
      </c>
      <c r="D14" s="11">
        <v>172.3</v>
      </c>
      <c r="E14" s="22" t="s">
        <v>32</v>
      </c>
      <c r="F14" s="11">
        <v>5.2</v>
      </c>
      <c r="G14" s="12"/>
      <c r="H14" s="13">
        <f t="shared" si="0"/>
        <v>10.814712528245042</v>
      </c>
      <c r="I14" s="14">
        <f t="shared" si="1"/>
        <v>29.069947275922676</v>
      </c>
      <c r="J14" s="14">
        <f t="shared" si="2"/>
        <v>201.3699472759227</v>
      </c>
      <c r="K14" s="14">
        <f t="shared" si="3"/>
        <v>206.5699472759227</v>
      </c>
      <c r="L14" s="65">
        <f t="shared" si="4"/>
        <v>206.5699472759227</v>
      </c>
      <c r="M14" s="65">
        <v>2900</v>
      </c>
      <c r="N14" s="95">
        <f t="shared" si="5"/>
        <v>583972.8471001758</v>
      </c>
      <c r="O14" s="14"/>
    </row>
    <row r="15" spans="1:15" ht="11.25">
      <c r="A15" s="4">
        <v>7</v>
      </c>
      <c r="B15" s="98" t="s">
        <v>103</v>
      </c>
      <c r="C15" s="103" t="s">
        <v>111</v>
      </c>
      <c r="D15" s="11">
        <v>100.2</v>
      </c>
      <c r="E15" s="4" t="s">
        <v>34</v>
      </c>
      <c r="F15" s="11">
        <v>4.3</v>
      </c>
      <c r="G15" s="12"/>
      <c r="H15" s="13">
        <f t="shared" si="0"/>
        <v>6.289229224202862</v>
      </c>
      <c r="I15" s="14">
        <f t="shared" si="1"/>
        <v>16.905448154657293</v>
      </c>
      <c r="J15" s="14">
        <f t="shared" si="2"/>
        <v>117.1054481546573</v>
      </c>
      <c r="K15" s="14">
        <f t="shared" si="3"/>
        <v>121.4054481546573</v>
      </c>
      <c r="L15" s="65">
        <f t="shared" si="4"/>
        <v>121.4054481546573</v>
      </c>
      <c r="M15" s="65">
        <v>2900</v>
      </c>
      <c r="N15" s="95">
        <f t="shared" si="5"/>
        <v>339605.79964850616</v>
      </c>
      <c r="O15" s="14"/>
    </row>
    <row r="16" spans="1:15" s="20" customFormat="1" ht="11.25">
      <c r="A16" s="15">
        <v>8</v>
      </c>
      <c r="B16" s="97" t="s">
        <v>104</v>
      </c>
      <c r="C16" s="101" t="s">
        <v>112</v>
      </c>
      <c r="D16" s="17">
        <v>275.5</v>
      </c>
      <c r="E16" s="15" t="s">
        <v>33</v>
      </c>
      <c r="F16" s="17">
        <v>15.6</v>
      </c>
      <c r="G16" s="19"/>
      <c r="H16" s="13">
        <f t="shared" si="0"/>
        <v>17.29224202862164</v>
      </c>
      <c r="I16" s="14">
        <f t="shared" si="1"/>
        <v>46.48154657293497</v>
      </c>
      <c r="J16" s="14">
        <f t="shared" si="2"/>
        <v>321.981546572935</v>
      </c>
      <c r="K16" s="14">
        <f t="shared" si="3"/>
        <v>337.581546572935</v>
      </c>
      <c r="L16" s="65">
        <f t="shared" si="4"/>
        <v>337.581546572935</v>
      </c>
      <c r="M16" s="65">
        <v>3000</v>
      </c>
      <c r="N16" s="95">
        <f t="shared" si="5"/>
        <v>965944.639718805</v>
      </c>
      <c r="O16" s="14" t="s">
        <v>130</v>
      </c>
    </row>
    <row r="17" spans="1:15" ht="11.25">
      <c r="A17" s="15">
        <v>9</v>
      </c>
      <c r="B17" s="98" t="s">
        <v>105</v>
      </c>
      <c r="C17" s="103" t="s">
        <v>113</v>
      </c>
      <c r="D17" s="17">
        <v>131.8</v>
      </c>
      <c r="E17" s="15" t="s">
        <v>35</v>
      </c>
      <c r="F17" s="17">
        <v>4.15</v>
      </c>
      <c r="G17" s="19"/>
      <c r="H17" s="13">
        <f t="shared" si="0"/>
        <v>8.272658799899574</v>
      </c>
      <c r="I17" s="14">
        <f t="shared" si="1"/>
        <v>22.236906854130055</v>
      </c>
      <c r="J17" s="14">
        <f t="shared" si="2"/>
        <v>154.03690685413005</v>
      </c>
      <c r="K17" s="14">
        <f t="shared" si="3"/>
        <v>158.1869068541301</v>
      </c>
      <c r="L17" s="65">
        <f t="shared" si="4"/>
        <v>158.1869068541301</v>
      </c>
      <c r="M17" s="65">
        <v>3000</v>
      </c>
      <c r="N17" s="95">
        <f t="shared" si="5"/>
        <v>462110.72056239017</v>
      </c>
      <c r="O17" s="14"/>
    </row>
    <row r="18" spans="1:15" ht="11.25">
      <c r="A18" s="15">
        <v>10</v>
      </c>
      <c r="B18" s="98" t="s">
        <v>105</v>
      </c>
      <c r="C18" s="103" t="s">
        <v>114</v>
      </c>
      <c r="D18" s="11">
        <v>100.2</v>
      </c>
      <c r="E18" s="12"/>
      <c r="F18" s="23"/>
      <c r="G18" s="12"/>
      <c r="H18" s="13">
        <f t="shared" si="0"/>
        <v>6.289229224202862</v>
      </c>
      <c r="I18" s="14">
        <f t="shared" si="1"/>
        <v>16.905448154657293</v>
      </c>
      <c r="J18" s="14">
        <f t="shared" si="2"/>
        <v>117.1054481546573</v>
      </c>
      <c r="K18" s="14">
        <f t="shared" si="3"/>
        <v>117.1054481546573</v>
      </c>
      <c r="L18" s="65">
        <f t="shared" si="4"/>
        <v>117.1054481546573</v>
      </c>
      <c r="M18" s="65">
        <v>3000</v>
      </c>
      <c r="N18" s="95">
        <f t="shared" si="5"/>
        <v>351316.3444639719</v>
      </c>
      <c r="O18" s="14"/>
    </row>
    <row r="19" spans="1:17" ht="11.25">
      <c r="A19" s="15">
        <v>11</v>
      </c>
      <c r="B19" s="98" t="s">
        <v>106</v>
      </c>
      <c r="C19" s="101" t="s">
        <v>115</v>
      </c>
      <c r="D19" s="17">
        <v>193.6</v>
      </c>
      <c r="E19" s="12"/>
      <c r="F19" s="14"/>
      <c r="G19" s="11">
        <v>123.9</v>
      </c>
      <c r="H19" s="13">
        <f t="shared" si="0"/>
        <v>12.151644489078583</v>
      </c>
      <c r="I19" s="14">
        <f t="shared" si="1"/>
        <v>32.66362038664323</v>
      </c>
      <c r="J19" s="14">
        <f t="shared" si="2"/>
        <v>226.26362038664323</v>
      </c>
      <c r="K19" s="14">
        <f t="shared" si="3"/>
        <v>226.26362038664323</v>
      </c>
      <c r="L19" s="65">
        <f t="shared" si="4"/>
        <v>350.16362038664323</v>
      </c>
      <c r="M19" s="65"/>
      <c r="N19" s="95"/>
      <c r="O19" s="14" t="s">
        <v>130</v>
      </c>
      <c r="P19" s="24"/>
      <c r="Q19" s="9"/>
    </row>
    <row r="20" spans="1:17" ht="12" thickBot="1">
      <c r="A20" s="25">
        <v>12</v>
      </c>
      <c r="B20" s="99" t="s">
        <v>105</v>
      </c>
      <c r="C20" s="26" t="s">
        <v>107</v>
      </c>
      <c r="D20" s="27">
        <v>38.6</v>
      </c>
      <c r="E20" s="28"/>
      <c r="F20" s="29"/>
      <c r="G20" s="30"/>
      <c r="H20" s="31">
        <f t="shared" si="0"/>
        <v>2.4227968867687673</v>
      </c>
      <c r="I20" s="29">
        <f t="shared" si="1"/>
        <v>6.512478031634447</v>
      </c>
      <c r="J20" s="29">
        <f t="shared" si="2"/>
        <v>45.112478031634446</v>
      </c>
      <c r="K20" s="29">
        <f t="shared" si="3"/>
        <v>45.112478031634446</v>
      </c>
      <c r="L20" s="82">
        <f t="shared" si="4"/>
        <v>45.112478031634446</v>
      </c>
      <c r="M20" s="82">
        <v>1500</v>
      </c>
      <c r="N20" s="121">
        <f>(J20*M20)</f>
        <v>67668.71704745168</v>
      </c>
      <c r="O20" s="29"/>
      <c r="P20" s="24"/>
      <c r="Q20" s="9"/>
    </row>
    <row r="21" spans="1:15" ht="12" thickBot="1">
      <c r="A21" s="125" t="s">
        <v>139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7"/>
      <c r="M21" s="83"/>
      <c r="N21" s="83"/>
      <c r="O21" s="75"/>
    </row>
    <row r="22" spans="1:15" ht="14.25" customHeight="1">
      <c r="A22" s="5">
        <v>1</v>
      </c>
      <c r="B22" s="5" t="s">
        <v>131</v>
      </c>
      <c r="C22" s="37" t="s">
        <v>132</v>
      </c>
      <c r="D22" s="38">
        <v>18</v>
      </c>
      <c r="E22" s="5"/>
      <c r="F22" s="5"/>
      <c r="G22" s="5"/>
      <c r="H22" s="39">
        <f aca="true" t="shared" si="6" ref="H22:H28">SUM(D22/126)*100</f>
        <v>14.285714285714285</v>
      </c>
      <c r="I22" s="40">
        <v>11.86</v>
      </c>
      <c r="J22" s="40">
        <f aca="true" t="shared" si="7" ref="J22:J28">SUM(D22+I22)</f>
        <v>29.86</v>
      </c>
      <c r="K22" s="29">
        <f aca="true" t="shared" si="8" ref="K22:K28">SUM(D22+F22+I22)</f>
        <v>29.86</v>
      </c>
      <c r="L22" s="68">
        <f aca="true" t="shared" si="9" ref="L22:L28">SUM(J22+G22)</f>
        <v>29.86</v>
      </c>
      <c r="M22" s="68"/>
      <c r="N22" s="40">
        <v>20000</v>
      </c>
      <c r="O22" s="40"/>
    </row>
    <row r="23" spans="1:15" ht="12.75" customHeight="1">
      <c r="A23" s="4">
        <v>2</v>
      </c>
      <c r="B23" s="5" t="s">
        <v>131</v>
      </c>
      <c r="C23" s="37" t="s">
        <v>133</v>
      </c>
      <c r="D23" s="38">
        <v>18</v>
      </c>
      <c r="E23" s="4"/>
      <c r="F23" s="4"/>
      <c r="G23" s="4"/>
      <c r="H23" s="39">
        <f t="shared" si="6"/>
        <v>14.285714285714285</v>
      </c>
      <c r="I23" s="40">
        <v>11.86</v>
      </c>
      <c r="J23" s="40">
        <f t="shared" si="7"/>
        <v>29.86</v>
      </c>
      <c r="K23" s="29">
        <f t="shared" si="8"/>
        <v>29.86</v>
      </c>
      <c r="L23" s="68">
        <f t="shared" si="9"/>
        <v>29.86</v>
      </c>
      <c r="M23" s="68"/>
      <c r="N23" s="14">
        <v>20000</v>
      </c>
      <c r="O23" s="14"/>
    </row>
    <row r="24" spans="1:15" s="20" customFormat="1" ht="13.5" customHeight="1">
      <c r="A24" s="15">
        <v>3</v>
      </c>
      <c r="B24" s="5" t="s">
        <v>131</v>
      </c>
      <c r="C24" s="37" t="s">
        <v>134</v>
      </c>
      <c r="D24" s="38">
        <v>18</v>
      </c>
      <c r="E24" s="15"/>
      <c r="F24" s="15"/>
      <c r="G24" s="15"/>
      <c r="H24" s="39">
        <f t="shared" si="6"/>
        <v>14.285714285714285</v>
      </c>
      <c r="I24" s="40">
        <v>11.86</v>
      </c>
      <c r="J24" s="40">
        <f t="shared" si="7"/>
        <v>29.86</v>
      </c>
      <c r="K24" s="29">
        <f t="shared" si="8"/>
        <v>29.86</v>
      </c>
      <c r="L24" s="68">
        <f t="shared" si="9"/>
        <v>29.86</v>
      </c>
      <c r="M24" s="68"/>
      <c r="N24" s="14">
        <v>20000</v>
      </c>
      <c r="O24" s="14"/>
    </row>
    <row r="25" spans="1:15" s="20" customFormat="1" ht="13.5" customHeight="1">
      <c r="A25" s="15">
        <v>4</v>
      </c>
      <c r="B25" s="5" t="s">
        <v>131</v>
      </c>
      <c r="C25" s="37" t="s">
        <v>135</v>
      </c>
      <c r="D25" s="38">
        <v>18</v>
      </c>
      <c r="E25" s="15"/>
      <c r="F25" s="15"/>
      <c r="G25" s="15"/>
      <c r="H25" s="39">
        <f t="shared" si="6"/>
        <v>14.285714285714285</v>
      </c>
      <c r="I25" s="40">
        <v>11.86</v>
      </c>
      <c r="J25" s="40">
        <f t="shared" si="7"/>
        <v>29.86</v>
      </c>
      <c r="K25" s="29">
        <f t="shared" si="8"/>
        <v>29.86</v>
      </c>
      <c r="L25" s="68">
        <f t="shared" si="9"/>
        <v>29.86</v>
      </c>
      <c r="M25" s="68"/>
      <c r="N25" s="14">
        <v>20000</v>
      </c>
      <c r="O25" s="14"/>
    </row>
    <row r="26" spans="1:15" ht="12.75" customHeight="1">
      <c r="A26" s="4">
        <v>5</v>
      </c>
      <c r="B26" s="5" t="s">
        <v>131</v>
      </c>
      <c r="C26" s="37" t="s">
        <v>136</v>
      </c>
      <c r="D26" s="38">
        <v>18</v>
      </c>
      <c r="E26" s="4"/>
      <c r="F26" s="4"/>
      <c r="G26" s="4"/>
      <c r="H26" s="39">
        <f t="shared" si="6"/>
        <v>14.285714285714285</v>
      </c>
      <c r="I26" s="40">
        <v>11.86</v>
      </c>
      <c r="J26" s="40">
        <f t="shared" si="7"/>
        <v>29.86</v>
      </c>
      <c r="K26" s="29">
        <f t="shared" si="8"/>
        <v>29.86</v>
      </c>
      <c r="L26" s="68">
        <f t="shared" si="9"/>
        <v>29.86</v>
      </c>
      <c r="M26" s="68"/>
      <c r="N26" s="14">
        <v>20000</v>
      </c>
      <c r="O26" s="14" t="s">
        <v>130</v>
      </c>
    </row>
    <row r="27" spans="1:15" ht="12.75" customHeight="1">
      <c r="A27" s="4">
        <v>6</v>
      </c>
      <c r="B27" s="5" t="s">
        <v>131</v>
      </c>
      <c r="C27" s="37" t="s">
        <v>137</v>
      </c>
      <c r="D27" s="38">
        <v>18</v>
      </c>
      <c r="E27" s="4"/>
      <c r="F27" s="4"/>
      <c r="G27" s="4"/>
      <c r="H27" s="39">
        <f t="shared" si="6"/>
        <v>14.285714285714285</v>
      </c>
      <c r="I27" s="40">
        <v>11.86</v>
      </c>
      <c r="J27" s="40">
        <f t="shared" si="7"/>
        <v>29.86</v>
      </c>
      <c r="K27" s="29">
        <f t="shared" si="8"/>
        <v>29.86</v>
      </c>
      <c r="L27" s="68">
        <f t="shared" si="9"/>
        <v>29.86</v>
      </c>
      <c r="M27" s="68"/>
      <c r="N27" s="14">
        <v>20000</v>
      </c>
      <c r="O27" s="14" t="s">
        <v>130</v>
      </c>
    </row>
    <row r="28" spans="1:15" ht="12.75" customHeight="1" thickBot="1">
      <c r="A28" s="4">
        <v>7</v>
      </c>
      <c r="B28" s="5" t="s">
        <v>131</v>
      </c>
      <c r="C28" s="37" t="s">
        <v>138</v>
      </c>
      <c r="D28" s="38">
        <v>18</v>
      </c>
      <c r="E28" s="4"/>
      <c r="F28" s="4"/>
      <c r="G28" s="4"/>
      <c r="H28" s="39">
        <f t="shared" si="6"/>
        <v>14.285714285714285</v>
      </c>
      <c r="I28" s="40">
        <v>11.86</v>
      </c>
      <c r="J28" s="40">
        <f t="shared" si="7"/>
        <v>29.86</v>
      </c>
      <c r="K28" s="29">
        <f t="shared" si="8"/>
        <v>29.86</v>
      </c>
      <c r="L28" s="68">
        <f t="shared" si="9"/>
        <v>29.86</v>
      </c>
      <c r="M28" s="68"/>
      <c r="N28" s="14">
        <v>20000</v>
      </c>
      <c r="O28" s="14"/>
    </row>
    <row r="29" spans="1:15" ht="12" thickBot="1">
      <c r="A29" s="125" t="s">
        <v>140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  <c r="M29" s="76"/>
      <c r="N29" s="76"/>
      <c r="O29" s="75"/>
    </row>
    <row r="30" spans="1:15" ht="22.5">
      <c r="A30" s="5">
        <v>1</v>
      </c>
      <c r="B30" s="100" t="s">
        <v>141</v>
      </c>
      <c r="C30" s="37" t="s">
        <v>142</v>
      </c>
      <c r="D30" s="38">
        <v>18</v>
      </c>
      <c r="E30" s="5"/>
      <c r="F30" s="5"/>
      <c r="G30" s="5"/>
      <c r="H30" s="39"/>
      <c r="I30" s="40">
        <f>SUM(H30*180.57)/100</f>
        <v>0</v>
      </c>
      <c r="J30" s="40"/>
      <c r="K30" s="40">
        <f>SUM(D30+I30)</f>
        <v>18</v>
      </c>
      <c r="L30" s="68">
        <f>SUM(E30+K30)</f>
        <v>18</v>
      </c>
      <c r="M30" s="68"/>
      <c r="N30" s="40">
        <v>8000</v>
      </c>
      <c r="O30" s="40"/>
    </row>
    <row r="31" spans="1:15" s="20" customFormat="1" ht="22.5">
      <c r="A31" s="15">
        <v>2</v>
      </c>
      <c r="B31" s="100" t="s">
        <v>141</v>
      </c>
      <c r="C31" s="37" t="s">
        <v>143</v>
      </c>
      <c r="D31" s="49">
        <v>18</v>
      </c>
      <c r="E31" s="15"/>
      <c r="F31" s="15"/>
      <c r="G31" s="15"/>
      <c r="H31" s="13"/>
      <c r="I31" s="50">
        <f>SUM(H31*180.57)/100</f>
        <v>0</v>
      </c>
      <c r="J31" s="50"/>
      <c r="K31" s="50">
        <f>SUM(D31+I31)</f>
        <v>18</v>
      </c>
      <c r="L31" s="71">
        <f>SUM(E31+K31)</f>
        <v>18</v>
      </c>
      <c r="M31" s="71"/>
      <c r="N31" s="14">
        <v>8000</v>
      </c>
      <c r="O31" s="14"/>
    </row>
    <row r="32" spans="1:15" s="20" customFormat="1" ht="22.5">
      <c r="A32" s="15">
        <v>3</v>
      </c>
      <c r="B32" s="100" t="s">
        <v>141</v>
      </c>
      <c r="C32" s="37" t="s">
        <v>144</v>
      </c>
      <c r="D32" s="49">
        <v>18</v>
      </c>
      <c r="E32" s="15"/>
      <c r="F32" s="15"/>
      <c r="G32" s="15"/>
      <c r="H32" s="13"/>
      <c r="I32" s="50">
        <f>SUM(H32*180.57)/100</f>
        <v>0</v>
      </c>
      <c r="J32" s="50"/>
      <c r="K32" s="50">
        <f>SUM(D32+I32)</f>
        <v>18</v>
      </c>
      <c r="L32" s="71">
        <f>SUM(E32+K32)</f>
        <v>18</v>
      </c>
      <c r="M32" s="71"/>
      <c r="N32" s="14">
        <v>8000</v>
      </c>
      <c r="O32" s="14"/>
    </row>
    <row r="33" spans="1:15" ht="22.5">
      <c r="A33" s="4">
        <v>4</v>
      </c>
      <c r="B33" s="100" t="s">
        <v>141</v>
      </c>
      <c r="C33" s="37" t="s">
        <v>145</v>
      </c>
      <c r="D33" s="51">
        <v>18</v>
      </c>
      <c r="E33" s="4"/>
      <c r="F33" s="4"/>
      <c r="G33" s="4"/>
      <c r="H33" s="52"/>
      <c r="I33" s="53">
        <f>SUM(H33*180.57)/100</f>
        <v>0</v>
      </c>
      <c r="J33" s="53"/>
      <c r="K33" s="53">
        <f>SUM(D33+I33)</f>
        <v>18</v>
      </c>
      <c r="L33" s="72">
        <f>SUM(E33+K33)</f>
        <v>18</v>
      </c>
      <c r="M33" s="72"/>
      <c r="N33" s="14">
        <v>8000</v>
      </c>
      <c r="O33" s="14"/>
    </row>
  </sheetData>
  <mergeCells count="11">
    <mergeCell ref="A1:L1"/>
    <mergeCell ref="A2:L2"/>
    <mergeCell ref="A3:H3"/>
    <mergeCell ref="I3:K3"/>
    <mergeCell ref="A29:L29"/>
    <mergeCell ref="A21:L21"/>
    <mergeCell ref="A5:L5"/>
    <mergeCell ref="A6:A8"/>
    <mergeCell ref="B6:B8"/>
    <mergeCell ref="C6:C8"/>
    <mergeCell ref="J6:J7"/>
  </mergeCells>
  <printOptions/>
  <pageMargins left="0.17" right="0.17" top="0.31" bottom="0.16" header="0.33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22">
      <selection activeCell="H10" sqref="H10"/>
    </sheetView>
  </sheetViews>
  <sheetFormatPr defaultColWidth="9.140625" defaultRowHeight="12.75"/>
  <cols>
    <col min="1" max="1" width="4.28125" style="6" customWidth="1"/>
    <col min="2" max="2" width="11.00390625" style="6" customWidth="1"/>
    <col min="3" max="3" width="21.00390625" style="6" customWidth="1"/>
    <col min="4" max="4" width="9.57421875" style="6" customWidth="1"/>
    <col min="5" max="5" width="5.7109375" style="6" customWidth="1"/>
    <col min="6" max="6" width="7.7109375" style="6" customWidth="1"/>
    <col min="7" max="7" width="11.140625" style="6" customWidth="1"/>
    <col min="8" max="8" width="6.8515625" style="6" customWidth="1"/>
    <col min="9" max="9" width="7.7109375" style="6" customWidth="1"/>
    <col min="10" max="10" width="7.140625" style="6" customWidth="1"/>
    <col min="11" max="11" width="8.8515625" style="6" customWidth="1"/>
    <col min="12" max="12" width="10.28125" style="6" customWidth="1"/>
    <col min="13" max="14" width="8.421875" style="6" customWidth="1"/>
    <col min="15" max="15" width="9.28125" style="6" customWidth="1"/>
    <col min="16" max="16384" width="9.140625" style="6" customWidth="1"/>
  </cols>
  <sheetData>
    <row r="1" spans="1:15" ht="15.75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62"/>
      <c r="N1" s="62"/>
      <c r="O1" s="62"/>
    </row>
    <row r="2" spans="1:15" ht="13.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63"/>
      <c r="N2" s="63"/>
      <c r="O2" s="63"/>
    </row>
    <row r="3" spans="1:15" ht="19.5" customHeight="1" thickBot="1">
      <c r="A3" s="145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2"/>
      <c r="N3" s="2"/>
      <c r="O3" s="2"/>
    </row>
    <row r="4" spans="1:15" ht="15.75" customHeight="1" thickBot="1" thickTop="1">
      <c r="A4" s="7"/>
      <c r="C4" s="7" t="s">
        <v>44</v>
      </c>
      <c r="H4" s="7"/>
      <c r="I4" s="8"/>
      <c r="K4" s="8"/>
      <c r="L4" s="8"/>
      <c r="M4" s="86"/>
      <c r="N4" s="86"/>
      <c r="O4" s="86"/>
    </row>
    <row r="5" spans="1:15" ht="12" thickTop="1">
      <c r="A5" s="128" t="s">
        <v>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78"/>
      <c r="N5" s="78"/>
      <c r="O5" s="85"/>
    </row>
    <row r="6" spans="1:15" s="1" customFormat="1" ht="11.25">
      <c r="A6" s="130" t="s">
        <v>0</v>
      </c>
      <c r="B6" s="130" t="s">
        <v>1</v>
      </c>
      <c r="C6" s="130" t="s">
        <v>2</v>
      </c>
      <c r="D6" s="3" t="s">
        <v>3</v>
      </c>
      <c r="E6" s="3" t="s">
        <v>4</v>
      </c>
      <c r="F6" s="3" t="s">
        <v>4</v>
      </c>
      <c r="G6" s="3" t="s">
        <v>5</v>
      </c>
      <c r="H6" s="3" t="s">
        <v>6</v>
      </c>
      <c r="I6" s="3" t="s">
        <v>7</v>
      </c>
      <c r="J6" s="130" t="s">
        <v>8</v>
      </c>
      <c r="K6" s="3" t="s">
        <v>9</v>
      </c>
      <c r="L6" s="64" t="s">
        <v>9</v>
      </c>
      <c r="M6" s="64" t="s">
        <v>72</v>
      </c>
      <c r="N6" s="64" t="s">
        <v>71</v>
      </c>
      <c r="O6" s="3" t="s">
        <v>75</v>
      </c>
    </row>
    <row r="7" spans="1:15" s="1" customFormat="1" ht="9.75" customHeight="1">
      <c r="A7" s="130"/>
      <c r="B7" s="130"/>
      <c r="C7" s="130"/>
      <c r="D7" s="3"/>
      <c r="E7" s="3"/>
      <c r="F7" s="3"/>
      <c r="G7" s="3" t="s">
        <v>10</v>
      </c>
      <c r="H7" s="3" t="s">
        <v>11</v>
      </c>
      <c r="I7" s="3"/>
      <c r="J7" s="130"/>
      <c r="K7" s="3" t="s">
        <v>12</v>
      </c>
      <c r="L7" s="64" t="s">
        <v>13</v>
      </c>
      <c r="M7" s="64" t="s">
        <v>73</v>
      </c>
      <c r="N7" s="64"/>
      <c r="O7" s="3"/>
    </row>
    <row r="8" spans="1:15" s="1" customFormat="1" ht="11.25" customHeight="1">
      <c r="A8" s="130"/>
      <c r="B8" s="130"/>
      <c r="C8" s="130"/>
      <c r="D8" s="3" t="s">
        <v>14</v>
      </c>
      <c r="E8" s="3" t="s">
        <v>0</v>
      </c>
      <c r="F8" s="3" t="s">
        <v>15</v>
      </c>
      <c r="G8" s="3" t="s">
        <v>16</v>
      </c>
      <c r="H8" s="3"/>
      <c r="I8" s="3" t="s">
        <v>17</v>
      </c>
      <c r="J8" s="3" t="s">
        <v>18</v>
      </c>
      <c r="K8" s="3" t="s">
        <v>19</v>
      </c>
      <c r="L8" s="64" t="s">
        <v>20</v>
      </c>
      <c r="M8" s="64"/>
      <c r="N8" s="64"/>
      <c r="O8" s="3"/>
    </row>
    <row r="9" spans="1:15" ht="11.25">
      <c r="A9" s="4">
        <v>1</v>
      </c>
      <c r="B9" s="96" t="s">
        <v>21</v>
      </c>
      <c r="C9" s="10" t="s">
        <v>27</v>
      </c>
      <c r="D9" s="11">
        <v>58.5</v>
      </c>
      <c r="E9" s="4"/>
      <c r="F9" s="12"/>
      <c r="G9" s="12"/>
      <c r="H9" s="13">
        <f>SUM(D9/1593.2)*100</f>
        <v>3.6718553853878984</v>
      </c>
      <c r="I9" s="14">
        <f>SUM(H9*268.8)/100</f>
        <v>9.869947275922671</v>
      </c>
      <c r="J9" s="14">
        <f>SUM(D9+I9)</f>
        <v>68.36994727592267</v>
      </c>
      <c r="K9" s="14">
        <f>SUM(D9+F9+I9)</f>
        <v>68.36994727592267</v>
      </c>
      <c r="L9" s="65">
        <f>SUM(K9+G9)</f>
        <v>68.36994727592267</v>
      </c>
      <c r="M9" s="65">
        <v>3300</v>
      </c>
      <c r="N9" s="95">
        <f>(K9*M9)</f>
        <v>225620.8260105448</v>
      </c>
      <c r="O9" s="14" t="s">
        <v>70</v>
      </c>
    </row>
    <row r="10" spans="1:15" s="20" customFormat="1" ht="22.5">
      <c r="A10" s="15">
        <v>2</v>
      </c>
      <c r="B10" s="97" t="s">
        <v>46</v>
      </c>
      <c r="C10" s="16" t="s">
        <v>28</v>
      </c>
      <c r="D10" s="17">
        <v>112.9</v>
      </c>
      <c r="E10" s="18"/>
      <c r="F10" s="19"/>
      <c r="G10" s="19"/>
      <c r="H10" s="13">
        <f aca="true" t="shared" si="0" ref="H10:H20">SUM(D10/1593.2)*100</f>
        <v>7.086367060005022</v>
      </c>
      <c r="I10" s="14">
        <f aca="true" t="shared" si="1" ref="I10:I20">SUM(H10*268.8)/100</f>
        <v>19.0481546572935</v>
      </c>
      <c r="J10" s="14">
        <f aca="true" t="shared" si="2" ref="J10:J20">SUM(D10+I10)</f>
        <v>131.94815465729351</v>
      </c>
      <c r="K10" s="14">
        <f aca="true" t="shared" si="3" ref="K10:K20">SUM(D10+F10+I10)</f>
        <v>131.94815465729351</v>
      </c>
      <c r="L10" s="65">
        <f aca="true" t="shared" si="4" ref="L10:L20">SUM(K10+G10)</f>
        <v>131.94815465729351</v>
      </c>
      <c r="M10" s="65">
        <v>2800</v>
      </c>
      <c r="N10" s="95">
        <f>(K10*M10)</f>
        <v>369454.8330404218</v>
      </c>
      <c r="O10" s="14"/>
    </row>
    <row r="11" spans="1:15" ht="22.5">
      <c r="A11" s="4">
        <v>3</v>
      </c>
      <c r="B11" s="97" t="s">
        <v>46</v>
      </c>
      <c r="C11" s="10" t="s">
        <v>47</v>
      </c>
      <c r="D11" s="11">
        <v>140.1</v>
      </c>
      <c r="E11" s="21"/>
      <c r="F11" s="12"/>
      <c r="G11" s="12"/>
      <c r="H11" s="13">
        <f t="shared" si="0"/>
        <v>8.793622897313583</v>
      </c>
      <c r="I11" s="14">
        <f t="shared" si="1"/>
        <v>23.63725834797891</v>
      </c>
      <c r="J11" s="14">
        <f t="shared" si="2"/>
        <v>163.7372583479789</v>
      </c>
      <c r="K11" s="14">
        <f t="shared" si="3"/>
        <v>163.7372583479789</v>
      </c>
      <c r="L11" s="65">
        <f t="shared" si="4"/>
        <v>163.7372583479789</v>
      </c>
      <c r="M11" s="65">
        <v>2800</v>
      </c>
      <c r="N11" s="95">
        <f>(K11*M11)</f>
        <v>458464.3233743409</v>
      </c>
      <c r="O11" s="14"/>
    </row>
    <row r="12" spans="1:15" ht="22.5">
      <c r="A12" s="4">
        <v>4</v>
      </c>
      <c r="B12" s="98" t="s">
        <v>22</v>
      </c>
      <c r="C12" s="101" t="s">
        <v>54</v>
      </c>
      <c r="D12" s="11">
        <v>169.3</v>
      </c>
      <c r="E12" s="22" t="s">
        <v>30</v>
      </c>
      <c r="F12" s="11">
        <v>5.2</v>
      </c>
      <c r="G12" s="12"/>
      <c r="H12" s="13">
        <f t="shared" si="0"/>
        <v>10.626412252071303</v>
      </c>
      <c r="I12" s="14">
        <f t="shared" si="1"/>
        <v>28.563796133567664</v>
      </c>
      <c r="J12" s="14">
        <f t="shared" si="2"/>
        <v>197.8637961335677</v>
      </c>
      <c r="K12" s="14">
        <f t="shared" si="3"/>
        <v>203.06379613356768</v>
      </c>
      <c r="L12" s="65">
        <f t="shared" si="4"/>
        <v>203.06379613356768</v>
      </c>
      <c r="M12" s="65">
        <v>2800</v>
      </c>
      <c r="N12" s="95">
        <f>(J12*M12)</f>
        <v>554018.6291739895</v>
      </c>
      <c r="O12" s="14"/>
    </row>
    <row r="13" spans="1:15" ht="22.5">
      <c r="A13" s="4">
        <v>5</v>
      </c>
      <c r="B13" s="97" t="s">
        <v>22</v>
      </c>
      <c r="C13" s="102" t="s">
        <v>48</v>
      </c>
      <c r="D13" s="11">
        <v>100.2</v>
      </c>
      <c r="E13" s="22" t="s">
        <v>31</v>
      </c>
      <c r="F13" s="11">
        <v>5.2</v>
      </c>
      <c r="G13" s="12"/>
      <c r="H13" s="13">
        <f t="shared" si="0"/>
        <v>6.289229224202862</v>
      </c>
      <c r="I13" s="14">
        <f t="shared" si="1"/>
        <v>16.905448154657293</v>
      </c>
      <c r="J13" s="14">
        <f t="shared" si="2"/>
        <v>117.1054481546573</v>
      </c>
      <c r="K13" s="14">
        <f t="shared" si="3"/>
        <v>122.3054481546573</v>
      </c>
      <c r="L13" s="65">
        <f t="shared" si="4"/>
        <v>122.3054481546573</v>
      </c>
      <c r="M13" s="65">
        <v>2800</v>
      </c>
      <c r="N13" s="95">
        <f>(J13*M13)</f>
        <v>327895.2548330404</v>
      </c>
      <c r="O13" s="14"/>
    </row>
    <row r="14" spans="1:15" ht="22.5">
      <c r="A14" s="4">
        <v>6</v>
      </c>
      <c r="B14" s="98" t="s">
        <v>23</v>
      </c>
      <c r="C14" s="103" t="s">
        <v>49</v>
      </c>
      <c r="D14" s="11">
        <v>172.3</v>
      </c>
      <c r="E14" s="22" t="s">
        <v>32</v>
      </c>
      <c r="F14" s="11">
        <v>5.2</v>
      </c>
      <c r="G14" s="12"/>
      <c r="H14" s="13">
        <f t="shared" si="0"/>
        <v>10.814712528245042</v>
      </c>
      <c r="I14" s="14">
        <f t="shared" si="1"/>
        <v>29.069947275922676</v>
      </c>
      <c r="J14" s="14">
        <f t="shared" si="2"/>
        <v>201.3699472759227</v>
      </c>
      <c r="K14" s="14">
        <f t="shared" si="3"/>
        <v>206.5699472759227</v>
      </c>
      <c r="L14" s="65">
        <f t="shared" si="4"/>
        <v>206.5699472759227</v>
      </c>
      <c r="M14" s="65">
        <v>2900</v>
      </c>
      <c r="N14" s="95">
        <f aca="true" t="shared" si="5" ref="N14:N20">(J14*M14)</f>
        <v>583972.8471001758</v>
      </c>
      <c r="O14" s="14"/>
    </row>
    <row r="15" spans="1:15" ht="22.5">
      <c r="A15" s="4">
        <v>7</v>
      </c>
      <c r="B15" s="98" t="s">
        <v>23</v>
      </c>
      <c r="C15" s="103" t="s">
        <v>52</v>
      </c>
      <c r="D15" s="11">
        <v>100.2</v>
      </c>
      <c r="E15" s="4" t="s">
        <v>34</v>
      </c>
      <c r="F15" s="11">
        <v>4.3</v>
      </c>
      <c r="G15" s="12"/>
      <c r="H15" s="13">
        <f t="shared" si="0"/>
        <v>6.289229224202862</v>
      </c>
      <c r="I15" s="14">
        <f t="shared" si="1"/>
        <v>16.905448154657293</v>
      </c>
      <c r="J15" s="14">
        <f t="shared" si="2"/>
        <v>117.1054481546573</v>
      </c>
      <c r="K15" s="14">
        <f t="shared" si="3"/>
        <v>121.4054481546573</v>
      </c>
      <c r="L15" s="65">
        <f t="shared" si="4"/>
        <v>121.4054481546573</v>
      </c>
      <c r="M15" s="65">
        <v>2900</v>
      </c>
      <c r="N15" s="95">
        <f t="shared" si="5"/>
        <v>339605.79964850616</v>
      </c>
      <c r="O15" s="14"/>
    </row>
    <row r="16" spans="1:15" s="20" customFormat="1" ht="22.5">
      <c r="A16" s="15">
        <v>8</v>
      </c>
      <c r="B16" s="97" t="s">
        <v>24</v>
      </c>
      <c r="C16" s="101" t="s">
        <v>74</v>
      </c>
      <c r="D16" s="17">
        <v>275.5</v>
      </c>
      <c r="E16" s="15" t="s">
        <v>33</v>
      </c>
      <c r="F16" s="17">
        <v>15.6</v>
      </c>
      <c r="G16" s="19"/>
      <c r="H16" s="13">
        <f t="shared" si="0"/>
        <v>17.29224202862164</v>
      </c>
      <c r="I16" s="14">
        <f t="shared" si="1"/>
        <v>46.48154657293497</v>
      </c>
      <c r="J16" s="14">
        <f t="shared" si="2"/>
        <v>321.981546572935</v>
      </c>
      <c r="K16" s="14">
        <f t="shared" si="3"/>
        <v>337.581546572935</v>
      </c>
      <c r="L16" s="65">
        <f t="shared" si="4"/>
        <v>337.581546572935</v>
      </c>
      <c r="M16" s="65">
        <v>3000</v>
      </c>
      <c r="N16" s="95">
        <f t="shared" si="5"/>
        <v>965944.639718805</v>
      </c>
      <c r="O16" s="14" t="s">
        <v>70</v>
      </c>
    </row>
    <row r="17" spans="1:15" ht="22.5">
      <c r="A17" s="15">
        <v>9</v>
      </c>
      <c r="B17" s="98" t="s">
        <v>25</v>
      </c>
      <c r="C17" s="103" t="s">
        <v>53</v>
      </c>
      <c r="D17" s="17">
        <v>131.8</v>
      </c>
      <c r="E17" s="15" t="s">
        <v>35</v>
      </c>
      <c r="F17" s="17">
        <v>4.15</v>
      </c>
      <c r="G17" s="19"/>
      <c r="H17" s="13">
        <f t="shared" si="0"/>
        <v>8.272658799899574</v>
      </c>
      <c r="I17" s="14">
        <f t="shared" si="1"/>
        <v>22.236906854130055</v>
      </c>
      <c r="J17" s="14">
        <f t="shared" si="2"/>
        <v>154.03690685413005</v>
      </c>
      <c r="K17" s="14">
        <f t="shared" si="3"/>
        <v>158.1869068541301</v>
      </c>
      <c r="L17" s="65">
        <f t="shared" si="4"/>
        <v>158.1869068541301</v>
      </c>
      <c r="M17" s="65">
        <v>3000</v>
      </c>
      <c r="N17" s="95">
        <f t="shared" si="5"/>
        <v>462110.72056239017</v>
      </c>
      <c r="O17" s="14"/>
    </row>
    <row r="18" spans="1:15" ht="22.5">
      <c r="A18" s="15">
        <v>10</v>
      </c>
      <c r="B18" s="98" t="s">
        <v>25</v>
      </c>
      <c r="C18" s="103" t="s">
        <v>55</v>
      </c>
      <c r="D18" s="11">
        <v>100.2</v>
      </c>
      <c r="E18" s="12"/>
      <c r="F18" s="23"/>
      <c r="G18" s="12"/>
      <c r="H18" s="13">
        <f t="shared" si="0"/>
        <v>6.289229224202862</v>
      </c>
      <c r="I18" s="14">
        <f t="shared" si="1"/>
        <v>16.905448154657293</v>
      </c>
      <c r="J18" s="14">
        <f t="shared" si="2"/>
        <v>117.1054481546573</v>
      </c>
      <c r="K18" s="14">
        <f t="shared" si="3"/>
        <v>117.1054481546573</v>
      </c>
      <c r="L18" s="65">
        <f t="shared" si="4"/>
        <v>117.1054481546573</v>
      </c>
      <c r="M18" s="65">
        <v>3000</v>
      </c>
      <c r="N18" s="95">
        <f t="shared" si="5"/>
        <v>351316.3444639719</v>
      </c>
      <c r="O18" s="14"/>
    </row>
    <row r="19" spans="1:17" ht="22.5">
      <c r="A19" s="15">
        <v>11</v>
      </c>
      <c r="B19" s="98" t="s">
        <v>91</v>
      </c>
      <c r="C19" s="101" t="s">
        <v>50</v>
      </c>
      <c r="D19" s="17">
        <v>193.6</v>
      </c>
      <c r="E19" s="12"/>
      <c r="F19" s="14"/>
      <c r="G19" s="11">
        <v>123.9</v>
      </c>
      <c r="H19" s="13">
        <f t="shared" si="0"/>
        <v>12.151644489078583</v>
      </c>
      <c r="I19" s="14">
        <f t="shared" si="1"/>
        <v>32.66362038664323</v>
      </c>
      <c r="J19" s="14">
        <f t="shared" si="2"/>
        <v>226.26362038664323</v>
      </c>
      <c r="K19" s="14">
        <f t="shared" si="3"/>
        <v>226.26362038664323</v>
      </c>
      <c r="L19" s="65">
        <f t="shared" si="4"/>
        <v>350.16362038664323</v>
      </c>
      <c r="M19" s="65"/>
      <c r="N19" s="95"/>
      <c r="O19" s="14" t="s">
        <v>70</v>
      </c>
      <c r="P19" s="24"/>
      <c r="Q19" s="9"/>
    </row>
    <row r="20" spans="1:17" ht="12" thickBot="1">
      <c r="A20" s="25">
        <v>12</v>
      </c>
      <c r="B20" s="99" t="s">
        <v>25</v>
      </c>
      <c r="C20" s="26" t="s">
        <v>51</v>
      </c>
      <c r="D20" s="27">
        <v>38.6</v>
      </c>
      <c r="E20" s="28"/>
      <c r="F20" s="29"/>
      <c r="G20" s="30"/>
      <c r="H20" s="31">
        <f t="shared" si="0"/>
        <v>2.4227968867687673</v>
      </c>
      <c r="I20" s="29">
        <f t="shared" si="1"/>
        <v>6.512478031634447</v>
      </c>
      <c r="J20" s="29">
        <f t="shared" si="2"/>
        <v>45.112478031634446</v>
      </c>
      <c r="K20" s="29">
        <f t="shared" si="3"/>
        <v>45.112478031634446</v>
      </c>
      <c r="L20" s="82">
        <f t="shared" si="4"/>
        <v>45.112478031634446</v>
      </c>
      <c r="M20" s="66">
        <v>1500</v>
      </c>
      <c r="N20" s="95">
        <f t="shared" si="5"/>
        <v>67668.71704745168</v>
      </c>
      <c r="O20" s="29"/>
      <c r="P20" s="24"/>
      <c r="Q20" s="9"/>
    </row>
    <row r="21" spans="1:15" ht="12" thickBot="1">
      <c r="A21" s="135" t="s">
        <v>56</v>
      </c>
      <c r="B21" s="136"/>
      <c r="C21" s="136"/>
      <c r="D21" s="33">
        <f>SUM(D9:D20)</f>
        <v>1593.1999999999998</v>
      </c>
      <c r="E21" s="32"/>
      <c r="F21" s="33">
        <f>SUM(F9:F19)</f>
        <v>39.65</v>
      </c>
      <c r="G21" s="33">
        <f aca="true" t="shared" si="6" ref="G21:L21">SUM(G9:G20)</f>
        <v>123.9</v>
      </c>
      <c r="H21" s="33">
        <f t="shared" si="6"/>
        <v>99.99999999999999</v>
      </c>
      <c r="I21" s="33">
        <f t="shared" si="6"/>
        <v>268.79999999999995</v>
      </c>
      <c r="J21" s="33">
        <f t="shared" si="6"/>
        <v>1862.0000000000002</v>
      </c>
      <c r="K21" s="67">
        <f t="shared" si="6"/>
        <v>1901.65</v>
      </c>
      <c r="L21" s="77">
        <f t="shared" si="6"/>
        <v>2025.5500000000002</v>
      </c>
      <c r="M21" s="81"/>
      <c r="N21" s="94"/>
      <c r="O21" s="80"/>
    </row>
    <row r="22" spans="1:15" s="36" customFormat="1" ht="12" customHeight="1" thickBot="1">
      <c r="A22" s="34"/>
      <c r="B22" s="34"/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84"/>
      <c r="N22" s="84"/>
      <c r="O22" s="84"/>
    </row>
    <row r="23" spans="1:15" ht="12" thickBot="1">
      <c r="A23" s="125" t="s">
        <v>66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83"/>
      <c r="N23" s="83"/>
      <c r="O23" s="75"/>
    </row>
    <row r="24" spans="1:15" ht="14.25" customHeight="1">
      <c r="A24" s="5">
        <v>1</v>
      </c>
      <c r="B24" s="5" t="s">
        <v>26</v>
      </c>
      <c r="C24" s="37" t="s">
        <v>57</v>
      </c>
      <c r="D24" s="38">
        <v>18</v>
      </c>
      <c r="E24" s="5"/>
      <c r="F24" s="5"/>
      <c r="G24" s="5"/>
      <c r="H24" s="39">
        <f>SUM(D24/126)*100</f>
        <v>14.285714285714285</v>
      </c>
      <c r="I24" s="40">
        <v>11.86</v>
      </c>
      <c r="J24" s="40">
        <f>SUM(D24+I24)</f>
        <v>29.86</v>
      </c>
      <c r="K24" s="29">
        <f aca="true" t="shared" si="7" ref="K24:K30">SUM(D24+F24+I24)</f>
        <v>29.86</v>
      </c>
      <c r="L24" s="68">
        <f>SUM(J24+G24)</f>
        <v>29.86</v>
      </c>
      <c r="M24" s="68"/>
      <c r="N24" s="40">
        <v>20000</v>
      </c>
      <c r="O24" s="40"/>
    </row>
    <row r="25" spans="1:15" ht="12.75" customHeight="1">
      <c r="A25" s="4">
        <v>2</v>
      </c>
      <c r="B25" s="4" t="s">
        <v>26</v>
      </c>
      <c r="C25" s="21" t="s">
        <v>58</v>
      </c>
      <c r="D25" s="38">
        <v>18</v>
      </c>
      <c r="E25" s="4"/>
      <c r="F25" s="4"/>
      <c r="G25" s="4"/>
      <c r="H25" s="39">
        <f aca="true" t="shared" si="8" ref="H25:H30">SUM(D25/126)*100</f>
        <v>14.285714285714285</v>
      </c>
      <c r="I25" s="40">
        <v>11.86</v>
      </c>
      <c r="J25" s="40">
        <f aca="true" t="shared" si="9" ref="J25:J30">SUM(D25+I25)</f>
        <v>29.86</v>
      </c>
      <c r="K25" s="29">
        <f t="shared" si="7"/>
        <v>29.86</v>
      </c>
      <c r="L25" s="68">
        <f aca="true" t="shared" si="10" ref="L25:L30">SUM(J25+G25)</f>
        <v>29.86</v>
      </c>
      <c r="M25" s="68"/>
      <c r="N25" s="14">
        <v>20000</v>
      </c>
      <c r="O25" s="14"/>
    </row>
    <row r="26" spans="1:15" s="20" customFormat="1" ht="13.5" customHeight="1">
      <c r="A26" s="15">
        <v>3</v>
      </c>
      <c r="B26" s="15" t="s">
        <v>26</v>
      </c>
      <c r="C26" s="21" t="s">
        <v>59</v>
      </c>
      <c r="D26" s="38">
        <v>18</v>
      </c>
      <c r="E26" s="15"/>
      <c r="F26" s="15"/>
      <c r="G26" s="15"/>
      <c r="H26" s="39">
        <f t="shared" si="8"/>
        <v>14.285714285714285</v>
      </c>
      <c r="I26" s="40">
        <v>11.86</v>
      </c>
      <c r="J26" s="40">
        <f t="shared" si="9"/>
        <v>29.86</v>
      </c>
      <c r="K26" s="29">
        <f t="shared" si="7"/>
        <v>29.86</v>
      </c>
      <c r="L26" s="68">
        <f t="shared" si="10"/>
        <v>29.86</v>
      </c>
      <c r="M26" s="68"/>
      <c r="N26" s="14">
        <v>20000</v>
      </c>
      <c r="O26" s="14"/>
    </row>
    <row r="27" spans="1:15" s="20" customFormat="1" ht="13.5" customHeight="1">
      <c r="A27" s="15">
        <v>4</v>
      </c>
      <c r="B27" s="15" t="s">
        <v>26</v>
      </c>
      <c r="C27" s="21" t="s">
        <v>60</v>
      </c>
      <c r="D27" s="38">
        <v>18</v>
      </c>
      <c r="E27" s="15"/>
      <c r="F27" s="15"/>
      <c r="G27" s="15"/>
      <c r="H27" s="39">
        <f t="shared" si="8"/>
        <v>14.285714285714285</v>
      </c>
      <c r="I27" s="40">
        <v>11.86</v>
      </c>
      <c r="J27" s="40">
        <f t="shared" si="9"/>
        <v>29.86</v>
      </c>
      <c r="K27" s="29">
        <f t="shared" si="7"/>
        <v>29.86</v>
      </c>
      <c r="L27" s="68">
        <f t="shared" si="10"/>
        <v>29.86</v>
      </c>
      <c r="M27" s="68"/>
      <c r="N27" s="14">
        <v>20000</v>
      </c>
      <c r="O27" s="14"/>
    </row>
    <row r="28" spans="1:15" ht="12.75" customHeight="1">
      <c r="A28" s="4">
        <v>5</v>
      </c>
      <c r="B28" s="4" t="s">
        <v>26</v>
      </c>
      <c r="C28" s="21" t="s">
        <v>61</v>
      </c>
      <c r="D28" s="38">
        <v>18</v>
      </c>
      <c r="E28" s="4"/>
      <c r="F28" s="4"/>
      <c r="G28" s="4"/>
      <c r="H28" s="39">
        <f t="shared" si="8"/>
        <v>14.285714285714285</v>
      </c>
      <c r="I28" s="40">
        <v>11.86</v>
      </c>
      <c r="J28" s="40">
        <f t="shared" si="9"/>
        <v>29.86</v>
      </c>
      <c r="K28" s="29">
        <f t="shared" si="7"/>
        <v>29.86</v>
      </c>
      <c r="L28" s="68">
        <f t="shared" si="10"/>
        <v>29.86</v>
      </c>
      <c r="M28" s="68"/>
      <c r="N28" s="14">
        <v>20000</v>
      </c>
      <c r="O28" s="14" t="s">
        <v>70</v>
      </c>
    </row>
    <row r="29" spans="1:15" ht="12.75" customHeight="1">
      <c r="A29" s="4">
        <v>6</v>
      </c>
      <c r="B29" s="4" t="s">
        <v>26</v>
      </c>
      <c r="C29" s="21" t="s">
        <v>62</v>
      </c>
      <c r="D29" s="38">
        <v>18</v>
      </c>
      <c r="E29" s="4"/>
      <c r="F29" s="4"/>
      <c r="G29" s="4"/>
      <c r="H29" s="39">
        <f t="shared" si="8"/>
        <v>14.285714285714285</v>
      </c>
      <c r="I29" s="40">
        <v>11.86</v>
      </c>
      <c r="J29" s="40">
        <f t="shared" si="9"/>
        <v>29.86</v>
      </c>
      <c r="K29" s="29">
        <f t="shared" si="7"/>
        <v>29.86</v>
      </c>
      <c r="L29" s="68">
        <f t="shared" si="10"/>
        <v>29.86</v>
      </c>
      <c r="M29" s="68"/>
      <c r="N29" s="14">
        <v>20000</v>
      </c>
      <c r="O29" s="14" t="s">
        <v>70</v>
      </c>
    </row>
    <row r="30" spans="1:15" ht="12.75" customHeight="1">
      <c r="A30" s="4">
        <v>7</v>
      </c>
      <c r="B30" s="4" t="s">
        <v>26</v>
      </c>
      <c r="C30" s="21" t="s">
        <v>63</v>
      </c>
      <c r="D30" s="38">
        <v>18</v>
      </c>
      <c r="E30" s="4"/>
      <c r="F30" s="4"/>
      <c r="G30" s="4"/>
      <c r="H30" s="39">
        <f t="shared" si="8"/>
        <v>14.285714285714285</v>
      </c>
      <c r="I30" s="40">
        <v>11.86</v>
      </c>
      <c r="J30" s="40">
        <f t="shared" si="9"/>
        <v>29.86</v>
      </c>
      <c r="K30" s="29">
        <f t="shared" si="7"/>
        <v>29.86</v>
      </c>
      <c r="L30" s="68">
        <f t="shared" si="10"/>
        <v>29.86</v>
      </c>
      <c r="M30" s="68"/>
      <c r="N30" s="14">
        <v>20000</v>
      </c>
      <c r="O30" s="14"/>
    </row>
    <row r="31" spans="1:15" ht="12" thickBot="1">
      <c r="A31" s="140" t="s">
        <v>64</v>
      </c>
      <c r="B31" s="141"/>
      <c r="C31" s="142"/>
      <c r="D31" s="41">
        <f>SUM(D24:D30)</f>
        <v>126</v>
      </c>
      <c r="E31" s="42"/>
      <c r="F31" s="42"/>
      <c r="G31" s="42"/>
      <c r="H31" s="43">
        <f>SUM(H24:H30)</f>
        <v>99.99999999999997</v>
      </c>
      <c r="I31" s="43">
        <f>SUM(I24:I30)</f>
        <v>83.02</v>
      </c>
      <c r="J31" s="43">
        <f>SUM(J24:J30)</f>
        <v>209.02000000000004</v>
      </c>
      <c r="K31" s="43">
        <f>SUM(K24:K30)</f>
        <v>209.02000000000004</v>
      </c>
      <c r="L31" s="69">
        <f>SUM(L24:L30)</f>
        <v>209.02000000000004</v>
      </c>
      <c r="M31" s="87"/>
      <c r="N31" s="87"/>
      <c r="O31" s="88"/>
    </row>
    <row r="32" spans="1:15" ht="22.5" customHeight="1" thickBot="1">
      <c r="A32" s="143" t="s">
        <v>65</v>
      </c>
      <c r="B32" s="144"/>
      <c r="C32" s="144"/>
      <c r="D32" s="44">
        <f>SUM(D21+D31)</f>
        <v>1719.1999999999998</v>
      </c>
      <c r="E32" s="45"/>
      <c r="F32" s="44">
        <f>SUM(F21+F31)</f>
        <v>39.65</v>
      </c>
      <c r="G32" s="44">
        <f>SUM(G21+G31)</f>
        <v>123.9</v>
      </c>
      <c r="H32" s="44"/>
      <c r="I32" s="44">
        <f>SUM(I21+I31)</f>
        <v>351.81999999999994</v>
      </c>
      <c r="J32" s="44">
        <f>SUM(J21+J31)</f>
        <v>2071.0200000000004</v>
      </c>
      <c r="K32" s="44">
        <f>SUM(K21+K31)</f>
        <v>2110.67</v>
      </c>
      <c r="L32" s="70">
        <f>SUM(L21+L31)</f>
        <v>2234.57</v>
      </c>
      <c r="M32" s="70"/>
      <c r="N32" s="70"/>
      <c r="O32" s="44"/>
    </row>
    <row r="33" spans="1:15" s="123" customFormat="1" ht="15" customHeight="1">
      <c r="A33" s="46"/>
      <c r="B33" s="46"/>
      <c r="C33" s="46"/>
      <c r="D33" s="47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1.25" customHeight="1" thickBot="1">
      <c r="A34" s="46"/>
      <c r="B34" s="46"/>
      <c r="C34" s="46"/>
      <c r="D34" s="47"/>
      <c r="E34" s="48"/>
      <c r="F34" s="47"/>
      <c r="G34" s="47"/>
      <c r="H34" s="47"/>
      <c r="I34" s="47"/>
      <c r="J34" s="47"/>
      <c r="K34" s="47"/>
      <c r="L34" s="47"/>
      <c r="M34" s="124"/>
      <c r="N34" s="124"/>
      <c r="O34" s="124"/>
    </row>
    <row r="35" spans="1:15" ht="12" thickBot="1">
      <c r="A35" s="125" t="s">
        <v>37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7"/>
      <c r="M35" s="76"/>
      <c r="N35" s="76"/>
      <c r="O35" s="75"/>
    </row>
    <row r="36" spans="1:15" ht="33.75">
      <c r="A36" s="5">
        <v>1</v>
      </c>
      <c r="B36" s="100" t="s">
        <v>67</v>
      </c>
      <c r="C36" s="37" t="s">
        <v>38</v>
      </c>
      <c r="D36" s="38">
        <v>18</v>
      </c>
      <c r="E36" s="5"/>
      <c r="F36" s="5"/>
      <c r="G36" s="5"/>
      <c r="H36" s="39"/>
      <c r="I36" s="40">
        <f>SUM(H36*180.57)/100</f>
        <v>0</v>
      </c>
      <c r="J36" s="40"/>
      <c r="K36" s="40">
        <f>SUM(D36+I36)</f>
        <v>18</v>
      </c>
      <c r="L36" s="68">
        <f>SUM(E36+K36)</f>
        <v>18</v>
      </c>
      <c r="M36" s="68"/>
      <c r="N36" s="40">
        <v>8000</v>
      </c>
      <c r="O36" s="40"/>
    </row>
    <row r="37" spans="1:15" s="20" customFormat="1" ht="33.75">
      <c r="A37" s="15">
        <v>2</v>
      </c>
      <c r="B37" s="96" t="s">
        <v>67</v>
      </c>
      <c r="C37" s="18" t="s">
        <v>39</v>
      </c>
      <c r="D37" s="49">
        <v>18</v>
      </c>
      <c r="E37" s="15"/>
      <c r="F37" s="15"/>
      <c r="G37" s="15"/>
      <c r="H37" s="13"/>
      <c r="I37" s="50">
        <f>SUM(H37*180.57)/100</f>
        <v>0</v>
      </c>
      <c r="J37" s="50"/>
      <c r="K37" s="50">
        <f>SUM(D37+I37)</f>
        <v>18</v>
      </c>
      <c r="L37" s="71">
        <f>SUM(E37+K37)</f>
        <v>18</v>
      </c>
      <c r="M37" s="71"/>
      <c r="N37" s="14">
        <v>8000</v>
      </c>
      <c r="O37" s="14"/>
    </row>
    <row r="38" spans="1:15" s="20" customFormat="1" ht="33.75">
      <c r="A38" s="15">
        <v>3</v>
      </c>
      <c r="B38" s="96" t="s">
        <v>67</v>
      </c>
      <c r="C38" s="18" t="s">
        <v>40</v>
      </c>
      <c r="D38" s="49">
        <v>18</v>
      </c>
      <c r="E38" s="15"/>
      <c r="F38" s="15"/>
      <c r="G38" s="15"/>
      <c r="H38" s="13"/>
      <c r="I38" s="50">
        <f>SUM(H38*180.57)/100</f>
        <v>0</v>
      </c>
      <c r="J38" s="50"/>
      <c r="K38" s="50">
        <f>SUM(D38+I38)</f>
        <v>18</v>
      </c>
      <c r="L38" s="71">
        <f>SUM(E38+K38)</f>
        <v>18</v>
      </c>
      <c r="M38" s="71"/>
      <c r="N38" s="14">
        <v>8000</v>
      </c>
      <c r="O38" s="14"/>
    </row>
    <row r="39" spans="1:15" ht="33.75">
      <c r="A39" s="4">
        <v>4</v>
      </c>
      <c r="B39" s="96" t="s">
        <v>67</v>
      </c>
      <c r="C39" s="21" t="s">
        <v>41</v>
      </c>
      <c r="D39" s="51">
        <v>18</v>
      </c>
      <c r="E39" s="4"/>
      <c r="F39" s="4"/>
      <c r="G39" s="4"/>
      <c r="H39" s="52"/>
      <c r="I39" s="53">
        <f>SUM(H39*180.57)/100</f>
        <v>0</v>
      </c>
      <c r="J39" s="53"/>
      <c r="K39" s="53">
        <f>SUM(D39+I39)</f>
        <v>18</v>
      </c>
      <c r="L39" s="72">
        <f>SUM(E39+K39)</f>
        <v>18</v>
      </c>
      <c r="M39" s="72"/>
      <c r="N39" s="14">
        <v>8000</v>
      </c>
      <c r="O39" s="14"/>
    </row>
    <row r="40" spans="1:15" ht="12" thickBot="1">
      <c r="A40" s="137" t="s">
        <v>68</v>
      </c>
      <c r="B40" s="138"/>
      <c r="C40" s="139"/>
      <c r="D40" s="54">
        <f>SUM(D36:D39)</f>
        <v>72</v>
      </c>
      <c r="E40" s="55"/>
      <c r="F40" s="55"/>
      <c r="G40" s="56"/>
      <c r="H40" s="57">
        <f>SUM(H36:H39)</f>
        <v>0</v>
      </c>
      <c r="I40" s="57">
        <f>SUM(I36:I39)</f>
        <v>0</v>
      </c>
      <c r="J40" s="58"/>
      <c r="K40" s="58">
        <f>SUM(K36:K39)</f>
        <v>72</v>
      </c>
      <c r="L40" s="73">
        <f>SUM(L36:L39)</f>
        <v>72</v>
      </c>
      <c r="M40" s="91"/>
      <c r="N40" s="91"/>
      <c r="O40" s="57"/>
    </row>
    <row r="41" spans="13:15" ht="12" customHeight="1" thickBot="1" thickTop="1">
      <c r="M41" s="92"/>
      <c r="N41" s="92"/>
      <c r="O41" s="93"/>
    </row>
    <row r="42" spans="1:15" ht="12" thickBot="1">
      <c r="A42" s="59" t="s">
        <v>69</v>
      </c>
      <c r="B42" s="60"/>
      <c r="C42" s="60"/>
      <c r="D42" s="61">
        <f>SUM(D32+D40)</f>
        <v>1791.1999999999998</v>
      </c>
      <c r="E42" s="60"/>
      <c r="F42" s="61">
        <f>SUM(F32+F40)</f>
        <v>39.65</v>
      </c>
      <c r="G42" s="60"/>
      <c r="H42" s="60"/>
      <c r="I42" s="61">
        <f>SUM(I32+I40)</f>
        <v>351.81999999999994</v>
      </c>
      <c r="J42" s="61">
        <f>SUM(J32+J40)</f>
        <v>2071.0200000000004</v>
      </c>
      <c r="K42" s="61">
        <f>SUM(K32+K40)</f>
        <v>2182.67</v>
      </c>
      <c r="L42" s="74">
        <f>SUM(L32+L40)</f>
        <v>2306.57</v>
      </c>
      <c r="M42" s="74"/>
      <c r="N42" s="74"/>
      <c r="O42" s="61"/>
    </row>
  </sheetData>
  <mergeCells count="14">
    <mergeCell ref="A35:L35"/>
    <mergeCell ref="A40:C40"/>
    <mergeCell ref="A31:C31"/>
    <mergeCell ref="A32:C32"/>
    <mergeCell ref="A21:C21"/>
    <mergeCell ref="A23:L23"/>
    <mergeCell ref="A5:L5"/>
    <mergeCell ref="A6:A8"/>
    <mergeCell ref="B6:B8"/>
    <mergeCell ref="C6:C8"/>
    <mergeCell ref="J6:J7"/>
    <mergeCell ref="A1:L1"/>
    <mergeCell ref="A2:L2"/>
    <mergeCell ref="A3:L3"/>
  </mergeCells>
  <printOptions/>
  <pageMargins left="0.17" right="0.17" top="0.31" bottom="0.58" header="0.33" footer="0.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J4">
      <selection activeCell="P10" sqref="P10"/>
    </sheetView>
  </sheetViews>
  <sheetFormatPr defaultColWidth="9.140625" defaultRowHeight="12.75"/>
  <cols>
    <col min="1" max="1" width="4.28125" style="6" customWidth="1"/>
    <col min="2" max="2" width="11.00390625" style="6" customWidth="1"/>
    <col min="3" max="3" width="21.00390625" style="6" customWidth="1"/>
    <col min="4" max="4" width="9.57421875" style="6" customWidth="1"/>
    <col min="5" max="5" width="5.7109375" style="6" customWidth="1"/>
    <col min="6" max="6" width="7.7109375" style="6" customWidth="1"/>
    <col min="7" max="7" width="11.140625" style="6" customWidth="1"/>
    <col min="8" max="8" width="6.8515625" style="6" customWidth="1"/>
    <col min="9" max="9" width="7.7109375" style="6" customWidth="1"/>
    <col min="10" max="10" width="7.140625" style="6" customWidth="1"/>
    <col min="11" max="11" width="8.8515625" style="6" customWidth="1"/>
    <col min="12" max="12" width="10.28125" style="6" customWidth="1"/>
    <col min="13" max="13" width="23.00390625" style="6" customWidth="1"/>
    <col min="14" max="14" width="11.28125" style="6" customWidth="1"/>
    <col min="15" max="16" width="8.421875" style="6" customWidth="1"/>
    <col min="17" max="17" width="9.28125" style="6" customWidth="1"/>
    <col min="18" max="16384" width="9.140625" style="6" customWidth="1"/>
  </cols>
  <sheetData>
    <row r="1" spans="1:17" ht="15.75">
      <c r="A1" s="131" t="s">
        <v>36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62"/>
      <c r="N1" s="62"/>
      <c r="O1" s="62"/>
      <c r="P1" s="62"/>
      <c r="Q1" s="62"/>
    </row>
    <row r="2" spans="1:17" ht="13.5" customHeight="1">
      <c r="A2" s="132" t="s">
        <v>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63"/>
      <c r="N2" s="63"/>
      <c r="O2" s="63"/>
      <c r="P2" s="63"/>
      <c r="Q2" s="63"/>
    </row>
    <row r="3" spans="1:17" ht="19.5" customHeight="1" thickBot="1">
      <c r="A3" s="133" t="s">
        <v>43</v>
      </c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2"/>
      <c r="M3" s="2"/>
      <c r="N3" s="2"/>
      <c r="O3" s="2"/>
      <c r="P3" s="2"/>
      <c r="Q3" s="2"/>
    </row>
    <row r="4" spans="1:17" ht="15.75" customHeight="1" thickBot="1" thickTop="1">
      <c r="A4" s="7"/>
      <c r="C4" s="7" t="s">
        <v>44</v>
      </c>
      <c r="H4" s="7"/>
      <c r="I4" s="8"/>
      <c r="K4" s="8"/>
      <c r="L4" s="8"/>
      <c r="M4" s="105"/>
      <c r="N4" s="105"/>
      <c r="O4" s="86"/>
      <c r="P4" s="86"/>
      <c r="Q4" s="86"/>
    </row>
    <row r="5" spans="1:17" ht="12" thickTop="1">
      <c r="A5" s="128" t="s">
        <v>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78"/>
      <c r="N5" s="78"/>
      <c r="O5" s="78"/>
      <c r="P5" s="78"/>
      <c r="Q5" s="85"/>
    </row>
    <row r="6" spans="1:17" s="1" customFormat="1" ht="11.25">
      <c r="A6" s="130" t="s">
        <v>0</v>
      </c>
      <c r="B6" s="130" t="s">
        <v>1</v>
      </c>
      <c r="C6" s="130" t="s">
        <v>2</v>
      </c>
      <c r="D6" s="3" t="s">
        <v>3</v>
      </c>
      <c r="E6" s="3" t="s">
        <v>4</v>
      </c>
      <c r="F6" s="3" t="s">
        <v>4</v>
      </c>
      <c r="G6" s="3" t="s">
        <v>5</v>
      </c>
      <c r="H6" s="3" t="s">
        <v>6</v>
      </c>
      <c r="I6" s="3" t="s">
        <v>7</v>
      </c>
      <c r="J6" s="130" t="s">
        <v>8</v>
      </c>
      <c r="K6" s="3" t="s">
        <v>9</v>
      </c>
      <c r="L6" s="64" t="s">
        <v>9</v>
      </c>
      <c r="M6" s="64" t="s">
        <v>76</v>
      </c>
      <c r="N6" s="64" t="s">
        <v>77</v>
      </c>
      <c r="O6" s="64" t="s">
        <v>72</v>
      </c>
      <c r="P6" s="64" t="s">
        <v>71</v>
      </c>
      <c r="Q6" s="3" t="s">
        <v>75</v>
      </c>
    </row>
    <row r="7" spans="1:17" s="1" customFormat="1" ht="9.75" customHeight="1">
      <c r="A7" s="130"/>
      <c r="B7" s="130"/>
      <c r="C7" s="130"/>
      <c r="D7" s="3"/>
      <c r="E7" s="3"/>
      <c r="F7" s="3"/>
      <c r="G7" s="3" t="s">
        <v>10</v>
      </c>
      <c r="H7" s="3" t="s">
        <v>11</v>
      </c>
      <c r="I7" s="3"/>
      <c r="J7" s="130"/>
      <c r="K7" s="3" t="s">
        <v>12</v>
      </c>
      <c r="L7" s="64" t="s">
        <v>13</v>
      </c>
      <c r="M7" s="64"/>
      <c r="N7" s="64"/>
      <c r="O7" s="64" t="s">
        <v>73</v>
      </c>
      <c r="P7" s="64"/>
      <c r="Q7" s="3"/>
    </row>
    <row r="8" spans="1:17" s="1" customFormat="1" ht="11.25" customHeight="1">
      <c r="A8" s="130"/>
      <c r="B8" s="130"/>
      <c r="C8" s="130"/>
      <c r="D8" s="3" t="s">
        <v>14</v>
      </c>
      <c r="E8" s="3" t="s">
        <v>0</v>
      </c>
      <c r="F8" s="3" t="s">
        <v>15</v>
      </c>
      <c r="G8" s="3" t="s">
        <v>16</v>
      </c>
      <c r="H8" s="3"/>
      <c r="I8" s="3" t="s">
        <v>17</v>
      </c>
      <c r="J8" s="3" t="s">
        <v>18</v>
      </c>
      <c r="K8" s="3" t="s">
        <v>19</v>
      </c>
      <c r="L8" s="64" t="s">
        <v>20</v>
      </c>
      <c r="M8" s="64"/>
      <c r="N8" s="64"/>
      <c r="O8" s="64"/>
      <c r="P8" s="64"/>
      <c r="Q8" s="3"/>
    </row>
    <row r="9" spans="1:17" ht="33.75">
      <c r="A9" s="112">
        <v>1</v>
      </c>
      <c r="B9" s="3" t="s">
        <v>21</v>
      </c>
      <c r="C9" s="122" t="s">
        <v>27</v>
      </c>
      <c r="D9" s="114">
        <v>58.5</v>
      </c>
      <c r="E9" s="112"/>
      <c r="F9" s="115"/>
      <c r="G9" s="115"/>
      <c r="H9" s="116">
        <f aca="true" t="shared" si="0" ref="H9:H20">SUM(D9/1593.2)*100</f>
        <v>3.6718553853878984</v>
      </c>
      <c r="I9" s="117">
        <f aca="true" t="shared" si="1" ref="I9:I20">SUM(H9*268.8)/100</f>
        <v>9.869947275922671</v>
      </c>
      <c r="J9" s="117">
        <f aca="true" t="shared" si="2" ref="J9:J20">SUM(D9+I9)</f>
        <v>68.36994727592267</v>
      </c>
      <c r="K9" s="117">
        <f aca="true" t="shared" si="3" ref="K9:K20">SUM(D9+F9+I9)</f>
        <v>68.36994727592267</v>
      </c>
      <c r="L9" s="118">
        <f aca="true" t="shared" si="4" ref="L9:L20">SUM(K9+G9)</f>
        <v>68.36994727592267</v>
      </c>
      <c r="M9" s="119" t="s">
        <v>85</v>
      </c>
      <c r="N9" s="118" t="s">
        <v>80</v>
      </c>
      <c r="O9" s="118">
        <v>3300</v>
      </c>
      <c r="P9" s="120">
        <f>(K9*O9)</f>
        <v>225620.8260105448</v>
      </c>
      <c r="Q9" s="117" t="s">
        <v>70</v>
      </c>
    </row>
    <row r="10" spans="1:17" s="20" customFormat="1" ht="56.25">
      <c r="A10" s="15">
        <v>2</v>
      </c>
      <c r="B10" s="97" t="s">
        <v>46</v>
      </c>
      <c r="C10" s="16" t="s">
        <v>28</v>
      </c>
      <c r="D10" s="17">
        <v>112.9</v>
      </c>
      <c r="E10" s="18"/>
      <c r="F10" s="19"/>
      <c r="G10" s="19"/>
      <c r="H10" s="13">
        <f t="shared" si="0"/>
        <v>7.086367060005022</v>
      </c>
      <c r="I10" s="14">
        <f t="shared" si="1"/>
        <v>19.0481546572935</v>
      </c>
      <c r="J10" s="14">
        <f t="shared" si="2"/>
        <v>131.94815465729351</v>
      </c>
      <c r="K10" s="14">
        <f t="shared" si="3"/>
        <v>131.94815465729351</v>
      </c>
      <c r="L10" s="65">
        <f t="shared" si="4"/>
        <v>131.94815465729351</v>
      </c>
      <c r="M10" s="109" t="s">
        <v>84</v>
      </c>
      <c r="N10" s="106" t="s">
        <v>79</v>
      </c>
      <c r="O10" s="65">
        <v>2800</v>
      </c>
      <c r="P10" s="95">
        <f>(K10*O10)</f>
        <v>369454.8330404218</v>
      </c>
      <c r="Q10" s="14"/>
    </row>
    <row r="11" spans="1:17" ht="67.5">
      <c r="A11" s="4">
        <v>3</v>
      </c>
      <c r="B11" s="97" t="s">
        <v>46</v>
      </c>
      <c r="C11" s="10" t="s">
        <v>47</v>
      </c>
      <c r="D11" s="11">
        <v>140.1</v>
      </c>
      <c r="E11" s="21"/>
      <c r="F11" s="12"/>
      <c r="G11" s="12"/>
      <c r="H11" s="13">
        <f t="shared" si="0"/>
        <v>8.793622897313583</v>
      </c>
      <c r="I11" s="14">
        <f t="shared" si="1"/>
        <v>23.63725834797891</v>
      </c>
      <c r="J11" s="14">
        <f t="shared" si="2"/>
        <v>163.7372583479789</v>
      </c>
      <c r="K11" s="14">
        <f t="shared" si="3"/>
        <v>163.7372583479789</v>
      </c>
      <c r="L11" s="65">
        <f t="shared" si="4"/>
        <v>163.7372583479789</v>
      </c>
      <c r="M11" s="109" t="s">
        <v>83</v>
      </c>
      <c r="N11" s="65" t="s">
        <v>78</v>
      </c>
      <c r="O11" s="65">
        <v>2800</v>
      </c>
      <c r="P11" s="95">
        <f>(K11*O11)</f>
        <v>458464.3233743409</v>
      </c>
      <c r="Q11" s="14"/>
    </row>
    <row r="12" spans="1:17" ht="67.5">
      <c r="A12" s="4">
        <v>4</v>
      </c>
      <c r="B12" s="98" t="s">
        <v>22</v>
      </c>
      <c r="C12" s="101" t="s">
        <v>54</v>
      </c>
      <c r="D12" s="11">
        <v>169.3</v>
      </c>
      <c r="E12" s="22" t="s">
        <v>30</v>
      </c>
      <c r="F12" s="11">
        <v>5.2</v>
      </c>
      <c r="G12" s="12"/>
      <c r="H12" s="13">
        <f t="shared" si="0"/>
        <v>10.626412252071303</v>
      </c>
      <c r="I12" s="14">
        <f t="shared" si="1"/>
        <v>28.563796133567664</v>
      </c>
      <c r="J12" s="14">
        <f t="shared" si="2"/>
        <v>197.8637961335677</v>
      </c>
      <c r="K12" s="14">
        <f t="shared" si="3"/>
        <v>203.06379613356768</v>
      </c>
      <c r="L12" s="65">
        <f t="shared" si="4"/>
        <v>203.06379613356768</v>
      </c>
      <c r="M12" s="110" t="s">
        <v>88</v>
      </c>
      <c r="N12" s="106" t="s">
        <v>82</v>
      </c>
      <c r="O12" s="65">
        <v>2800</v>
      </c>
      <c r="P12" s="95">
        <f aca="true" t="shared" si="5" ref="P12:P18">(J12*O12)</f>
        <v>554018.6291739895</v>
      </c>
      <c r="Q12" s="14"/>
    </row>
    <row r="13" spans="1:17" ht="45">
      <c r="A13" s="4">
        <v>5</v>
      </c>
      <c r="B13" s="97" t="s">
        <v>22</v>
      </c>
      <c r="C13" s="102" t="s">
        <v>48</v>
      </c>
      <c r="D13" s="11">
        <v>100.2</v>
      </c>
      <c r="E13" s="22" t="s">
        <v>31</v>
      </c>
      <c r="F13" s="11">
        <v>5.2</v>
      </c>
      <c r="G13" s="12"/>
      <c r="H13" s="13">
        <f t="shared" si="0"/>
        <v>6.289229224202862</v>
      </c>
      <c r="I13" s="14">
        <f t="shared" si="1"/>
        <v>16.905448154657293</v>
      </c>
      <c r="J13" s="14">
        <f t="shared" si="2"/>
        <v>117.1054481546573</v>
      </c>
      <c r="K13" s="14">
        <f t="shared" si="3"/>
        <v>122.3054481546573</v>
      </c>
      <c r="L13" s="65">
        <f t="shared" si="4"/>
        <v>122.3054481546573</v>
      </c>
      <c r="M13" s="106" t="s">
        <v>87</v>
      </c>
      <c r="N13" s="106" t="s">
        <v>81</v>
      </c>
      <c r="O13" s="65">
        <v>2800</v>
      </c>
      <c r="P13" s="95">
        <f t="shared" si="5"/>
        <v>327895.2548330404</v>
      </c>
      <c r="Q13" s="14"/>
    </row>
    <row r="14" spans="1:17" ht="67.5">
      <c r="A14" s="4">
        <v>6</v>
      </c>
      <c r="B14" s="98" t="s">
        <v>23</v>
      </c>
      <c r="C14" s="103" t="s">
        <v>49</v>
      </c>
      <c r="D14" s="11">
        <v>172.3</v>
      </c>
      <c r="E14" s="22" t="s">
        <v>32</v>
      </c>
      <c r="F14" s="11">
        <v>5.2</v>
      </c>
      <c r="G14" s="12"/>
      <c r="H14" s="13">
        <f t="shared" si="0"/>
        <v>10.814712528245042</v>
      </c>
      <c r="I14" s="14">
        <f t="shared" si="1"/>
        <v>29.069947275922676</v>
      </c>
      <c r="J14" s="14">
        <f t="shared" si="2"/>
        <v>201.3699472759227</v>
      </c>
      <c r="K14" s="14">
        <f t="shared" si="3"/>
        <v>206.5699472759227</v>
      </c>
      <c r="L14" s="65">
        <f t="shared" si="4"/>
        <v>206.5699472759227</v>
      </c>
      <c r="M14" s="106" t="s">
        <v>86</v>
      </c>
      <c r="N14" s="106" t="s">
        <v>82</v>
      </c>
      <c r="O14" s="65">
        <v>2900</v>
      </c>
      <c r="P14" s="95">
        <f t="shared" si="5"/>
        <v>583972.8471001758</v>
      </c>
      <c r="Q14" s="14"/>
    </row>
    <row r="15" spans="1:17" ht="45">
      <c r="A15" s="4">
        <v>7</v>
      </c>
      <c r="B15" s="98" t="s">
        <v>23</v>
      </c>
      <c r="C15" s="103" t="s">
        <v>52</v>
      </c>
      <c r="D15" s="11">
        <v>100.2</v>
      </c>
      <c r="E15" s="4" t="s">
        <v>34</v>
      </c>
      <c r="F15" s="11">
        <v>4.3</v>
      </c>
      <c r="G15" s="12"/>
      <c r="H15" s="13">
        <f t="shared" si="0"/>
        <v>6.289229224202862</v>
      </c>
      <c r="I15" s="14">
        <f t="shared" si="1"/>
        <v>16.905448154657293</v>
      </c>
      <c r="J15" s="14">
        <f t="shared" si="2"/>
        <v>117.1054481546573</v>
      </c>
      <c r="K15" s="14">
        <f t="shared" si="3"/>
        <v>121.4054481546573</v>
      </c>
      <c r="L15" s="65">
        <f t="shared" si="4"/>
        <v>121.4054481546573</v>
      </c>
      <c r="M15" s="106" t="s">
        <v>87</v>
      </c>
      <c r="N15" s="106" t="s">
        <v>81</v>
      </c>
      <c r="O15" s="65">
        <v>2900</v>
      </c>
      <c r="P15" s="95">
        <f t="shared" si="5"/>
        <v>339605.79964850616</v>
      </c>
      <c r="Q15" s="14"/>
    </row>
    <row r="16" spans="1:17" s="20" customFormat="1" ht="45">
      <c r="A16" s="112">
        <v>8</v>
      </c>
      <c r="B16" s="3" t="s">
        <v>24</v>
      </c>
      <c r="C16" s="113" t="s">
        <v>74</v>
      </c>
      <c r="D16" s="114">
        <v>275.5</v>
      </c>
      <c r="E16" s="112" t="s">
        <v>33</v>
      </c>
      <c r="F16" s="114">
        <v>15.6</v>
      </c>
      <c r="G16" s="115"/>
      <c r="H16" s="116">
        <f t="shared" si="0"/>
        <v>17.29224202862164</v>
      </c>
      <c r="I16" s="117">
        <f t="shared" si="1"/>
        <v>46.48154657293497</v>
      </c>
      <c r="J16" s="117">
        <f t="shared" si="2"/>
        <v>321.981546572935</v>
      </c>
      <c r="K16" s="117">
        <f t="shared" si="3"/>
        <v>337.581546572935</v>
      </c>
      <c r="L16" s="118">
        <f t="shared" si="4"/>
        <v>337.581546572935</v>
      </c>
      <c r="M16" s="119"/>
      <c r="N16" s="119" t="s">
        <v>82</v>
      </c>
      <c r="O16" s="118">
        <v>3000</v>
      </c>
      <c r="P16" s="120">
        <f t="shared" si="5"/>
        <v>965944.639718805</v>
      </c>
      <c r="Q16" s="117" t="s">
        <v>70</v>
      </c>
    </row>
    <row r="17" spans="1:17" ht="45">
      <c r="A17" s="15">
        <v>9</v>
      </c>
      <c r="B17" s="98" t="s">
        <v>25</v>
      </c>
      <c r="C17" s="103" t="s">
        <v>53</v>
      </c>
      <c r="D17" s="17">
        <v>131.8</v>
      </c>
      <c r="E17" s="15" t="s">
        <v>35</v>
      </c>
      <c r="F17" s="17">
        <v>4.15</v>
      </c>
      <c r="G17" s="19"/>
      <c r="H17" s="13">
        <f t="shared" si="0"/>
        <v>8.272658799899574</v>
      </c>
      <c r="I17" s="14">
        <f t="shared" si="1"/>
        <v>22.236906854130055</v>
      </c>
      <c r="J17" s="14">
        <f t="shared" si="2"/>
        <v>154.03690685413005</v>
      </c>
      <c r="K17" s="14">
        <f t="shared" si="3"/>
        <v>158.1869068541301</v>
      </c>
      <c r="L17" s="65">
        <f t="shared" si="4"/>
        <v>158.1869068541301</v>
      </c>
      <c r="M17" s="106" t="s">
        <v>89</v>
      </c>
      <c r="N17" s="106" t="s">
        <v>82</v>
      </c>
      <c r="O17" s="65">
        <v>3000</v>
      </c>
      <c r="P17" s="95">
        <f t="shared" si="5"/>
        <v>462110.72056239017</v>
      </c>
      <c r="Q17" s="14"/>
    </row>
    <row r="18" spans="1:17" ht="45">
      <c r="A18" s="15">
        <v>10</v>
      </c>
      <c r="B18" s="98" t="s">
        <v>25</v>
      </c>
      <c r="C18" s="103" t="s">
        <v>55</v>
      </c>
      <c r="D18" s="11">
        <v>100.2</v>
      </c>
      <c r="E18" s="12"/>
      <c r="F18" s="23"/>
      <c r="G18" s="12"/>
      <c r="H18" s="13">
        <f t="shared" si="0"/>
        <v>6.289229224202862</v>
      </c>
      <c r="I18" s="14">
        <f t="shared" si="1"/>
        <v>16.905448154657293</v>
      </c>
      <c r="J18" s="14">
        <f t="shared" si="2"/>
        <v>117.1054481546573</v>
      </c>
      <c r="K18" s="14">
        <f t="shared" si="3"/>
        <v>117.1054481546573</v>
      </c>
      <c r="L18" s="65">
        <f t="shared" si="4"/>
        <v>117.1054481546573</v>
      </c>
      <c r="M18" s="106" t="s">
        <v>87</v>
      </c>
      <c r="N18" s="106" t="s">
        <v>81</v>
      </c>
      <c r="O18" s="65">
        <v>3000</v>
      </c>
      <c r="P18" s="95">
        <f t="shared" si="5"/>
        <v>351316.3444639719</v>
      </c>
      <c r="Q18" s="14"/>
    </row>
    <row r="19" spans="1:19" ht="78.75">
      <c r="A19" s="112">
        <v>11</v>
      </c>
      <c r="B19" s="3" t="s">
        <v>29</v>
      </c>
      <c r="C19" s="113" t="s">
        <v>50</v>
      </c>
      <c r="D19" s="114">
        <v>193.6</v>
      </c>
      <c r="E19" s="115"/>
      <c r="F19" s="117"/>
      <c r="G19" s="114">
        <v>123.9</v>
      </c>
      <c r="H19" s="116">
        <f t="shared" si="0"/>
        <v>12.151644489078583</v>
      </c>
      <c r="I19" s="117">
        <f t="shared" si="1"/>
        <v>32.66362038664323</v>
      </c>
      <c r="J19" s="117">
        <f t="shared" si="2"/>
        <v>226.26362038664323</v>
      </c>
      <c r="K19" s="117">
        <f t="shared" si="3"/>
        <v>226.26362038664323</v>
      </c>
      <c r="L19" s="118">
        <f t="shared" si="4"/>
        <v>350.16362038664323</v>
      </c>
      <c r="M19" s="119" t="s">
        <v>90</v>
      </c>
      <c r="N19" s="119" t="s">
        <v>82</v>
      </c>
      <c r="O19" s="118"/>
      <c r="P19" s="120"/>
      <c r="Q19" s="117" t="s">
        <v>70</v>
      </c>
      <c r="R19" s="24"/>
      <c r="S19" s="9"/>
    </row>
    <row r="20" spans="1:19" ht="12" thickBot="1">
      <c r="A20" s="25">
        <v>12</v>
      </c>
      <c r="B20" s="99" t="s">
        <v>25</v>
      </c>
      <c r="C20" s="26" t="s">
        <v>51</v>
      </c>
      <c r="D20" s="27">
        <v>38.6</v>
      </c>
      <c r="E20" s="28"/>
      <c r="F20" s="29"/>
      <c r="G20" s="30"/>
      <c r="H20" s="31">
        <f t="shared" si="0"/>
        <v>2.4227968867687673</v>
      </c>
      <c r="I20" s="29">
        <f t="shared" si="1"/>
        <v>6.512478031634447</v>
      </c>
      <c r="J20" s="29">
        <f t="shared" si="2"/>
        <v>45.112478031634446</v>
      </c>
      <c r="K20" s="29">
        <f t="shared" si="3"/>
        <v>45.112478031634446</v>
      </c>
      <c r="L20" s="82">
        <f t="shared" si="4"/>
        <v>45.112478031634446</v>
      </c>
      <c r="M20" s="108"/>
      <c r="N20" s="107"/>
      <c r="O20" s="66">
        <v>1500</v>
      </c>
      <c r="P20" s="95">
        <f>(J20*O20)</f>
        <v>67668.71704745168</v>
      </c>
      <c r="Q20" s="29"/>
      <c r="R20" s="24"/>
      <c r="S20" s="9"/>
    </row>
    <row r="21" spans="1:17" ht="12" thickBot="1">
      <c r="A21" s="135" t="s">
        <v>56</v>
      </c>
      <c r="B21" s="136"/>
      <c r="C21" s="136"/>
      <c r="D21" s="33">
        <f>SUM(D9:D20)</f>
        <v>1593.1999999999998</v>
      </c>
      <c r="E21" s="32"/>
      <c r="F21" s="33">
        <f>SUM(F9:F19)</f>
        <v>39.65</v>
      </c>
      <c r="G21" s="33">
        <f aca="true" t="shared" si="6" ref="G21:L21">SUM(G9:G20)</f>
        <v>123.9</v>
      </c>
      <c r="H21" s="33">
        <f t="shared" si="6"/>
        <v>99.99999999999999</v>
      </c>
      <c r="I21" s="33">
        <f t="shared" si="6"/>
        <v>268.79999999999995</v>
      </c>
      <c r="J21" s="33">
        <f t="shared" si="6"/>
        <v>1862.0000000000002</v>
      </c>
      <c r="K21" s="67">
        <f t="shared" si="6"/>
        <v>1901.65</v>
      </c>
      <c r="L21" s="77">
        <f t="shared" si="6"/>
        <v>2025.5500000000002</v>
      </c>
      <c r="M21" s="77"/>
      <c r="N21" s="77"/>
      <c r="O21" s="81"/>
      <c r="P21" s="94"/>
      <c r="Q21" s="80"/>
    </row>
    <row r="22" spans="1:17" s="36" customFormat="1" ht="12" customHeight="1" thickBot="1">
      <c r="A22" s="34"/>
      <c r="B22" s="34"/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84"/>
      <c r="N22" s="84"/>
      <c r="O22" s="84"/>
      <c r="P22" s="84"/>
      <c r="Q22" s="84"/>
    </row>
    <row r="23" spans="1:17" ht="12" thickBot="1">
      <c r="A23" s="125" t="s">
        <v>66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104"/>
      <c r="N23" s="104"/>
      <c r="O23" s="83"/>
      <c r="P23" s="83"/>
      <c r="Q23" s="75"/>
    </row>
    <row r="24" spans="1:17" ht="14.25" customHeight="1">
      <c r="A24" s="5">
        <v>1</v>
      </c>
      <c r="B24" s="5" t="s">
        <v>26</v>
      </c>
      <c r="C24" s="37" t="s">
        <v>57</v>
      </c>
      <c r="D24" s="38">
        <v>18</v>
      </c>
      <c r="E24" s="5"/>
      <c r="F24" s="5"/>
      <c r="G24" s="5"/>
      <c r="H24" s="39">
        <f aca="true" t="shared" si="7" ref="H24:H30">SUM(D24/126)*100</f>
        <v>14.285714285714285</v>
      </c>
      <c r="I24" s="40">
        <v>11.86</v>
      </c>
      <c r="J24" s="40">
        <f aca="true" t="shared" si="8" ref="J24:J30">SUM(D24+I24)</f>
        <v>29.86</v>
      </c>
      <c r="K24" s="29">
        <f aca="true" t="shared" si="9" ref="K24:K30">SUM(D24+F24+I24)</f>
        <v>29.86</v>
      </c>
      <c r="L24" s="68">
        <f aca="true" t="shared" si="10" ref="L24:L30">SUM(J24+G24)</f>
        <v>29.86</v>
      </c>
      <c r="M24" s="68"/>
      <c r="N24" s="68"/>
      <c r="O24" s="68"/>
      <c r="P24" s="40">
        <v>20000</v>
      </c>
      <c r="Q24" s="40"/>
    </row>
    <row r="25" spans="1:17" ht="12.75" customHeight="1">
      <c r="A25" s="4">
        <v>2</v>
      </c>
      <c r="B25" s="4" t="s">
        <v>26</v>
      </c>
      <c r="C25" s="21" t="s">
        <v>58</v>
      </c>
      <c r="D25" s="38">
        <v>18</v>
      </c>
      <c r="E25" s="4"/>
      <c r="F25" s="4"/>
      <c r="G25" s="4"/>
      <c r="H25" s="39">
        <f t="shared" si="7"/>
        <v>14.285714285714285</v>
      </c>
      <c r="I25" s="40">
        <v>11.86</v>
      </c>
      <c r="J25" s="40">
        <f t="shared" si="8"/>
        <v>29.86</v>
      </c>
      <c r="K25" s="29">
        <f t="shared" si="9"/>
        <v>29.86</v>
      </c>
      <c r="L25" s="68">
        <f t="shared" si="10"/>
        <v>29.86</v>
      </c>
      <c r="M25" s="68"/>
      <c r="N25" s="68"/>
      <c r="O25" s="68"/>
      <c r="P25" s="14">
        <v>20000</v>
      </c>
      <c r="Q25" s="14"/>
    </row>
    <row r="26" spans="1:17" s="20" customFormat="1" ht="13.5" customHeight="1">
      <c r="A26" s="15">
        <v>3</v>
      </c>
      <c r="B26" s="15" t="s">
        <v>26</v>
      </c>
      <c r="C26" s="21" t="s">
        <v>59</v>
      </c>
      <c r="D26" s="38">
        <v>18</v>
      </c>
      <c r="E26" s="15"/>
      <c r="F26" s="15"/>
      <c r="G26" s="15"/>
      <c r="H26" s="39">
        <f t="shared" si="7"/>
        <v>14.285714285714285</v>
      </c>
      <c r="I26" s="40">
        <v>11.86</v>
      </c>
      <c r="J26" s="40">
        <f t="shared" si="8"/>
        <v>29.86</v>
      </c>
      <c r="K26" s="29">
        <f t="shared" si="9"/>
        <v>29.86</v>
      </c>
      <c r="L26" s="68">
        <f t="shared" si="10"/>
        <v>29.86</v>
      </c>
      <c r="M26" s="68"/>
      <c r="N26" s="68"/>
      <c r="O26" s="68"/>
      <c r="P26" s="14">
        <v>20000</v>
      </c>
      <c r="Q26" s="14"/>
    </row>
    <row r="27" spans="1:17" s="20" customFormat="1" ht="13.5" customHeight="1">
      <c r="A27" s="15">
        <v>4</v>
      </c>
      <c r="B27" s="15" t="s">
        <v>26</v>
      </c>
      <c r="C27" s="21" t="s">
        <v>60</v>
      </c>
      <c r="D27" s="38">
        <v>18</v>
      </c>
      <c r="E27" s="15"/>
      <c r="F27" s="15"/>
      <c r="G27" s="15"/>
      <c r="H27" s="39">
        <f t="shared" si="7"/>
        <v>14.285714285714285</v>
      </c>
      <c r="I27" s="40">
        <v>11.86</v>
      </c>
      <c r="J27" s="40">
        <f t="shared" si="8"/>
        <v>29.86</v>
      </c>
      <c r="K27" s="29">
        <f t="shared" si="9"/>
        <v>29.86</v>
      </c>
      <c r="L27" s="68">
        <f t="shared" si="10"/>
        <v>29.86</v>
      </c>
      <c r="M27" s="68"/>
      <c r="N27" s="68"/>
      <c r="O27" s="68"/>
      <c r="P27" s="14">
        <v>20000</v>
      </c>
      <c r="Q27" s="14"/>
    </row>
    <row r="28" spans="1:17" ht="12.75" customHeight="1">
      <c r="A28" s="4">
        <v>5</v>
      </c>
      <c r="B28" s="4" t="s">
        <v>26</v>
      </c>
      <c r="C28" s="21" t="s">
        <v>61</v>
      </c>
      <c r="D28" s="38">
        <v>18</v>
      </c>
      <c r="E28" s="4"/>
      <c r="F28" s="4"/>
      <c r="G28" s="4"/>
      <c r="H28" s="39">
        <f t="shared" si="7"/>
        <v>14.285714285714285</v>
      </c>
      <c r="I28" s="40">
        <v>11.86</v>
      </c>
      <c r="J28" s="40">
        <f t="shared" si="8"/>
        <v>29.86</v>
      </c>
      <c r="K28" s="29">
        <f t="shared" si="9"/>
        <v>29.86</v>
      </c>
      <c r="L28" s="68">
        <f t="shared" si="10"/>
        <v>29.86</v>
      </c>
      <c r="M28" s="68"/>
      <c r="N28" s="68"/>
      <c r="O28" s="68"/>
      <c r="P28" s="14">
        <v>20000</v>
      </c>
      <c r="Q28" s="14" t="s">
        <v>70</v>
      </c>
    </row>
    <row r="29" spans="1:17" ht="12.75" customHeight="1">
      <c r="A29" s="4">
        <v>6</v>
      </c>
      <c r="B29" s="4" t="s">
        <v>26</v>
      </c>
      <c r="C29" s="21" t="s">
        <v>62</v>
      </c>
      <c r="D29" s="38">
        <v>18</v>
      </c>
      <c r="E29" s="4"/>
      <c r="F29" s="4"/>
      <c r="G29" s="4"/>
      <c r="H29" s="39">
        <f t="shared" si="7"/>
        <v>14.285714285714285</v>
      </c>
      <c r="I29" s="40">
        <v>11.86</v>
      </c>
      <c r="J29" s="40">
        <f t="shared" si="8"/>
        <v>29.86</v>
      </c>
      <c r="K29" s="29">
        <f t="shared" si="9"/>
        <v>29.86</v>
      </c>
      <c r="L29" s="68">
        <f t="shared" si="10"/>
        <v>29.86</v>
      </c>
      <c r="M29" s="68"/>
      <c r="N29" s="68"/>
      <c r="O29" s="68"/>
      <c r="P29" s="14">
        <v>20000</v>
      </c>
      <c r="Q29" s="14" t="s">
        <v>70</v>
      </c>
    </row>
    <row r="30" spans="1:17" ht="12.75" customHeight="1">
      <c r="A30" s="4">
        <v>7</v>
      </c>
      <c r="B30" s="4" t="s">
        <v>26</v>
      </c>
      <c r="C30" s="21" t="s">
        <v>63</v>
      </c>
      <c r="D30" s="38">
        <v>18</v>
      </c>
      <c r="E30" s="4"/>
      <c r="F30" s="4"/>
      <c r="G30" s="4"/>
      <c r="H30" s="39">
        <f t="shared" si="7"/>
        <v>14.285714285714285</v>
      </c>
      <c r="I30" s="40">
        <v>11.86</v>
      </c>
      <c r="J30" s="40">
        <f t="shared" si="8"/>
        <v>29.86</v>
      </c>
      <c r="K30" s="29">
        <f t="shared" si="9"/>
        <v>29.86</v>
      </c>
      <c r="L30" s="68">
        <f t="shared" si="10"/>
        <v>29.86</v>
      </c>
      <c r="M30" s="68"/>
      <c r="N30" s="68"/>
      <c r="O30" s="68"/>
      <c r="P30" s="14">
        <v>20000</v>
      </c>
      <c r="Q30" s="14"/>
    </row>
    <row r="31" spans="1:17" ht="12" thickBot="1">
      <c r="A31" s="140" t="s">
        <v>64</v>
      </c>
      <c r="B31" s="141"/>
      <c r="C31" s="142"/>
      <c r="D31" s="41">
        <f>SUM(D24:D30)</f>
        <v>126</v>
      </c>
      <c r="E31" s="42"/>
      <c r="F31" s="42"/>
      <c r="G31" s="42"/>
      <c r="H31" s="43">
        <f>SUM(H24:H30)</f>
        <v>99.99999999999997</v>
      </c>
      <c r="I31" s="43">
        <f>SUM(I24:I30)</f>
        <v>83.02</v>
      </c>
      <c r="J31" s="43">
        <f>SUM(J24:J30)</f>
        <v>209.02000000000004</v>
      </c>
      <c r="K31" s="43">
        <f>SUM(K24:K30)</f>
        <v>209.02000000000004</v>
      </c>
      <c r="L31" s="69">
        <f>SUM(L24:L30)</f>
        <v>209.02000000000004</v>
      </c>
      <c r="M31" s="87"/>
      <c r="N31" s="88"/>
      <c r="O31" s="87"/>
      <c r="P31" s="87"/>
      <c r="Q31" s="88"/>
    </row>
    <row r="32" spans="1:17" ht="22.5" customHeight="1" thickBot="1">
      <c r="A32" s="143" t="s">
        <v>65</v>
      </c>
      <c r="B32" s="144"/>
      <c r="C32" s="144"/>
      <c r="D32" s="44">
        <f>SUM(D21+D31)</f>
        <v>1719.1999999999998</v>
      </c>
      <c r="E32" s="45"/>
      <c r="F32" s="44">
        <f>SUM(F21+F31)</f>
        <v>39.65</v>
      </c>
      <c r="G32" s="44">
        <f>SUM(G21+G31)</f>
        <v>123.9</v>
      </c>
      <c r="H32" s="44"/>
      <c r="I32" s="44">
        <f>SUM(I21+I31)</f>
        <v>351.81999999999994</v>
      </c>
      <c r="J32" s="44">
        <f>SUM(J21+J31)</f>
        <v>2071.0200000000004</v>
      </c>
      <c r="K32" s="44">
        <f>SUM(K21+K31)</f>
        <v>2110.67</v>
      </c>
      <c r="L32" s="70">
        <f>SUM(L21+L31)</f>
        <v>2234.57</v>
      </c>
      <c r="M32" s="70"/>
      <c r="N32" s="44"/>
      <c r="O32" s="79"/>
      <c r="P32" s="79"/>
      <c r="Q32" s="89"/>
    </row>
    <row r="33" spans="1:17" ht="11.25" customHeight="1" thickBot="1">
      <c r="A33" s="46"/>
      <c r="B33" s="46"/>
      <c r="C33" s="46"/>
      <c r="D33" s="47"/>
      <c r="E33" s="48"/>
      <c r="F33" s="47"/>
      <c r="G33" s="47"/>
      <c r="H33" s="47"/>
      <c r="I33" s="47"/>
      <c r="J33" s="47"/>
      <c r="K33" s="47"/>
      <c r="L33" s="47"/>
      <c r="M33" s="47"/>
      <c r="N33" s="47"/>
      <c r="O33" s="90"/>
      <c r="P33" s="90"/>
      <c r="Q33" s="90"/>
    </row>
    <row r="34" spans="1:17" ht="12" thickBot="1">
      <c r="A34" s="125" t="s">
        <v>37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7"/>
      <c r="M34" s="76"/>
      <c r="N34" s="76"/>
      <c r="O34" s="76"/>
      <c r="P34" s="76"/>
      <c r="Q34" s="75"/>
    </row>
    <row r="35" spans="1:17" ht="33.75">
      <c r="A35" s="5">
        <v>1</v>
      </c>
      <c r="B35" s="100" t="s">
        <v>67</v>
      </c>
      <c r="C35" s="37" t="s">
        <v>38</v>
      </c>
      <c r="D35" s="38">
        <v>18</v>
      </c>
      <c r="E35" s="5"/>
      <c r="F35" s="5"/>
      <c r="G35" s="5"/>
      <c r="H35" s="39"/>
      <c r="I35" s="40">
        <f>SUM(H35*180.57)/100</f>
        <v>0</v>
      </c>
      <c r="J35" s="40"/>
      <c r="K35" s="40">
        <f>SUM(D35+I35)</f>
        <v>18</v>
      </c>
      <c r="L35" s="68">
        <f>SUM(E35+K35)</f>
        <v>18</v>
      </c>
      <c r="M35" s="68"/>
      <c r="N35" s="68"/>
      <c r="O35" s="68"/>
      <c r="P35" s="40">
        <v>8000</v>
      </c>
      <c r="Q35" s="40"/>
    </row>
    <row r="36" spans="1:17" s="20" customFormat="1" ht="33.75">
      <c r="A36" s="15">
        <v>2</v>
      </c>
      <c r="B36" s="96" t="s">
        <v>67</v>
      </c>
      <c r="C36" s="18" t="s">
        <v>39</v>
      </c>
      <c r="D36" s="49">
        <v>18</v>
      </c>
      <c r="E36" s="15"/>
      <c r="F36" s="15"/>
      <c r="G36" s="15"/>
      <c r="H36" s="13"/>
      <c r="I36" s="50">
        <f>SUM(H36*180.57)/100</f>
        <v>0</v>
      </c>
      <c r="J36" s="50"/>
      <c r="K36" s="50">
        <f>SUM(D36+I36)</f>
        <v>18</v>
      </c>
      <c r="L36" s="71">
        <f>SUM(E36+K36)</f>
        <v>18</v>
      </c>
      <c r="M36" s="71"/>
      <c r="N36" s="71"/>
      <c r="O36" s="71"/>
      <c r="P36" s="14">
        <v>8000</v>
      </c>
      <c r="Q36" s="14"/>
    </row>
    <row r="37" spans="1:17" s="20" customFormat="1" ht="33.75">
      <c r="A37" s="15">
        <v>3</v>
      </c>
      <c r="B37" s="96" t="s">
        <v>67</v>
      </c>
      <c r="C37" s="18" t="s">
        <v>40</v>
      </c>
      <c r="D37" s="49">
        <v>18</v>
      </c>
      <c r="E37" s="15"/>
      <c r="F37" s="15"/>
      <c r="G37" s="15"/>
      <c r="H37" s="13"/>
      <c r="I37" s="50">
        <f>SUM(H37*180.57)/100</f>
        <v>0</v>
      </c>
      <c r="J37" s="50"/>
      <c r="K37" s="50">
        <f>SUM(D37+I37)</f>
        <v>18</v>
      </c>
      <c r="L37" s="71">
        <f>SUM(E37+K37)</f>
        <v>18</v>
      </c>
      <c r="M37" s="71"/>
      <c r="N37" s="71"/>
      <c r="O37" s="71"/>
      <c r="P37" s="14">
        <v>8000</v>
      </c>
      <c r="Q37" s="14"/>
    </row>
    <row r="38" spans="1:17" ht="33.75">
      <c r="A38" s="4">
        <v>4</v>
      </c>
      <c r="B38" s="96" t="s">
        <v>67</v>
      </c>
      <c r="C38" s="21" t="s">
        <v>41</v>
      </c>
      <c r="D38" s="51">
        <v>18</v>
      </c>
      <c r="E38" s="4"/>
      <c r="F38" s="4"/>
      <c r="G38" s="4"/>
      <c r="H38" s="52"/>
      <c r="I38" s="53">
        <f>SUM(H38*180.57)/100</f>
        <v>0</v>
      </c>
      <c r="J38" s="53"/>
      <c r="K38" s="53">
        <f>SUM(D38+I38)</f>
        <v>18</v>
      </c>
      <c r="L38" s="72">
        <f>SUM(E38+K38)</f>
        <v>18</v>
      </c>
      <c r="M38" s="72"/>
      <c r="N38" s="72"/>
      <c r="O38" s="72"/>
      <c r="P38" s="14">
        <v>8000</v>
      </c>
      <c r="Q38" s="14"/>
    </row>
    <row r="39" spans="1:17" ht="12" thickBot="1">
      <c r="A39" s="137" t="s">
        <v>68</v>
      </c>
      <c r="B39" s="138"/>
      <c r="C39" s="139"/>
      <c r="D39" s="54">
        <f>SUM(D35:D38)</f>
        <v>72</v>
      </c>
      <c r="E39" s="55"/>
      <c r="F39" s="55"/>
      <c r="G39" s="56"/>
      <c r="H39" s="57">
        <f>SUM(H35:H38)</f>
        <v>0</v>
      </c>
      <c r="I39" s="57">
        <f>SUM(I35:I38)</f>
        <v>0</v>
      </c>
      <c r="J39" s="58"/>
      <c r="K39" s="58">
        <f>SUM(K35:K38)</f>
        <v>72</v>
      </c>
      <c r="L39" s="73">
        <f>SUM(L35:L38)</f>
        <v>72</v>
      </c>
      <c r="M39" s="73"/>
      <c r="N39" s="73"/>
      <c r="O39" s="91"/>
      <c r="P39" s="91"/>
      <c r="Q39" s="57"/>
    </row>
    <row r="40" spans="15:17" ht="12" customHeight="1" thickBot="1" thickTop="1">
      <c r="O40" s="92"/>
      <c r="P40" s="92"/>
      <c r="Q40" s="93"/>
    </row>
    <row r="41" spans="1:17" ht="12" thickBot="1">
      <c r="A41" s="59" t="s">
        <v>69</v>
      </c>
      <c r="B41" s="60"/>
      <c r="C41" s="60"/>
      <c r="D41" s="61">
        <f>SUM(D32+D39)</f>
        <v>1791.1999999999998</v>
      </c>
      <c r="E41" s="60"/>
      <c r="F41" s="61">
        <f>SUM(F32+F39)</f>
        <v>39.65</v>
      </c>
      <c r="G41" s="60"/>
      <c r="H41" s="60"/>
      <c r="I41" s="61">
        <f>SUM(I32+I39)</f>
        <v>351.81999999999994</v>
      </c>
      <c r="J41" s="61">
        <f>SUM(J32+J39)</f>
        <v>2071.0200000000004</v>
      </c>
      <c r="K41" s="61">
        <f>SUM(K32+K39)</f>
        <v>2182.67</v>
      </c>
      <c r="L41" s="74">
        <f>SUM(L32+L39)</f>
        <v>2306.57</v>
      </c>
      <c r="M41" s="74"/>
      <c r="N41" s="74"/>
      <c r="O41" s="74"/>
      <c r="P41" s="74"/>
      <c r="Q41" s="61"/>
    </row>
  </sheetData>
  <mergeCells count="15">
    <mergeCell ref="A1:L1"/>
    <mergeCell ref="A2:L2"/>
    <mergeCell ref="A3:H3"/>
    <mergeCell ref="I3:K3"/>
    <mergeCell ref="A21:C21"/>
    <mergeCell ref="A23:L23"/>
    <mergeCell ref="A5:L5"/>
    <mergeCell ref="A6:A8"/>
    <mergeCell ref="B6:B8"/>
    <mergeCell ref="C6:C8"/>
    <mergeCell ref="J6:J7"/>
    <mergeCell ref="A34:L34"/>
    <mergeCell ref="A39:C39"/>
    <mergeCell ref="A31:C31"/>
    <mergeCell ref="A32:C32"/>
  </mergeCells>
  <printOptions/>
  <pageMargins left="0.17" right="0.17" top="0.31" bottom="0.16" header="0.33" footer="0.2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aspecti</cp:lastModifiedBy>
  <cp:lastPrinted>2008-07-01T07:00:38Z</cp:lastPrinted>
  <dcterms:created xsi:type="dcterms:W3CDTF">2007-07-27T08:03:06Z</dcterms:created>
  <dcterms:modified xsi:type="dcterms:W3CDTF">2008-07-07T13:06:08Z</dcterms:modified>
  <cp:category/>
  <cp:version/>
  <cp:contentType/>
  <cp:contentStatus/>
</cp:coreProperties>
</file>